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12240" windowHeight="9060" tabRatio="969" firstSheet="10" activeTab="19"/>
  </bookViews>
  <sheets>
    <sheet name="POLRES (2)" sheetId="59" r:id="rId1"/>
    <sheet name="OPS" sheetId="43" r:id="rId2"/>
    <sheet name="SUMDA" sheetId="37" r:id="rId3"/>
    <sheet name="REN" sheetId="35" r:id="rId4"/>
    <sheet name="BINMAS" sheetId="34" r:id="rId5"/>
    <sheet name="IK" sheetId="36" r:id="rId6"/>
    <sheet name="RESKRIM" sheetId="39" r:id="rId7"/>
    <sheet name="LANTAS" sheetId="38" r:id="rId8"/>
    <sheet name="SABHARA" sheetId="41" r:id="rId9"/>
    <sheet name="POLAIR" sheetId="40" r:id="rId10"/>
    <sheet name="NARKOBA" sheetId="51" r:id="rId11"/>
    <sheet name="TAHTI" sheetId="47" r:id="rId12"/>
    <sheet name="SARPRAS" sheetId="49" r:id="rId13"/>
    <sheet name="KEU" sheetId="44" r:id="rId14"/>
    <sheet name="PROPAM" sheetId="46" r:id="rId15"/>
    <sheet name="SIWAS" sheetId="45" r:id="rId16"/>
    <sheet name="SPKT" sheetId="42" r:id="rId17"/>
    <sheet name="HUMAS" sheetId="54" r:id="rId18"/>
    <sheet name="SITIPOL" sheetId="58" r:id="rId19"/>
    <sheet name="SIUM" sheetId="57" r:id="rId20"/>
    <sheet name="WONO" sheetId="24" r:id="rId21"/>
    <sheet name="CAMPA" sheetId="27" r:id="rId22"/>
    <sheet name="PLW" sheetId="23" r:id="rId23"/>
    <sheet name="TNB" sheetId="26" r:id="rId24"/>
    <sheet name="ALLU" sheetId="28" r:id="rId25"/>
    <sheet name="BINUANG" sheetId="29" r:id="rId26"/>
    <sheet name="TUTAR" sheetId="30" r:id="rId27"/>
    <sheet name="TAPANGO" sheetId="31" r:id="rId28"/>
    <sheet name="MTNGA" sheetId="32" r:id="rId29"/>
    <sheet name="MAPILLI" sheetId="53" r:id="rId30"/>
    <sheet name="REKAP" sheetId="50" r:id="rId31"/>
    <sheet name="REKAP1" sheetId="52" r:id="rId32"/>
    <sheet name="DUK OPS" sheetId="56" state="hidden" r:id="rId33"/>
  </sheets>
  <definedNames>
    <definedName name="_xlnm.Print_Area" localSheetId="24">ALLU!$A$1:$S$170</definedName>
    <definedName name="_xlnm.Print_Area" localSheetId="4">BINMAS!$A$1:$X$115</definedName>
    <definedName name="_xlnm.Print_Area" localSheetId="25">BINUANG!$A$1:$S$172</definedName>
    <definedName name="_xlnm.Print_Area" localSheetId="21">CAMPA!$A$1:$S$173</definedName>
    <definedName name="_xlnm.Print_Area" localSheetId="5">IK!$A$1:$S$218</definedName>
    <definedName name="_xlnm.Print_Area" localSheetId="29">MAPILLI!$A$1:$U$73</definedName>
    <definedName name="_xlnm.Print_Area" localSheetId="28">MTNGA!$A$1:$S$172</definedName>
    <definedName name="_xlnm.Print_Area" localSheetId="1">OPS!$A$1:$S$149</definedName>
    <definedName name="_xlnm.Print_Area" localSheetId="22">PLW!$A$1:$S$169</definedName>
    <definedName name="_xlnm.Print_Area" localSheetId="0">'POLRES (2)'!$A$1:$AB$1466</definedName>
    <definedName name="_xlnm.Print_Area" localSheetId="30">REKAP!$A$1:$I$97</definedName>
    <definedName name="_xlnm.Print_Area" localSheetId="6">RESKRIM!$A$1:$S$83</definedName>
    <definedName name="_xlnm.Print_Area" localSheetId="8">SABHARA!$A$1:$S$69</definedName>
    <definedName name="_xlnm.Print_Area" localSheetId="12">SARPRAS!$A$1:$S$227</definedName>
    <definedName name="_xlnm.Print_Area" localSheetId="19">SIUM!$A$1:$S$39</definedName>
    <definedName name="_xlnm.Print_Area" localSheetId="2">SUMDA!$A$1:$S$64</definedName>
    <definedName name="_xlnm.Print_Area" localSheetId="11">TAHTI!$A$1:$S$83</definedName>
    <definedName name="_xlnm.Print_Area" localSheetId="27">TAPANGO!$A$1:$S$171</definedName>
    <definedName name="_xlnm.Print_Area" localSheetId="23">TNB!$A$1:$S$171</definedName>
    <definedName name="_xlnm.Print_Area" localSheetId="26">TUTAR!$A$1:$S$179</definedName>
    <definedName name="_xlnm.Print_Area" localSheetId="20">WONO!$A$1:$S$185</definedName>
    <definedName name="_xlnm.Print_Titles" localSheetId="0">'POLRES (2)'!$11:$11</definedName>
    <definedName name="_xlnm.Print_Titles" localSheetId="30">REKAP!$8:$9</definedName>
  </definedNames>
  <calcPr calcId="144525"/>
</workbook>
</file>

<file path=xl/calcChain.xml><?xml version="1.0" encoding="utf-8"?>
<calcChain xmlns="http://schemas.openxmlformats.org/spreadsheetml/2006/main">
  <c r="H13" i="52" l="1"/>
  <c r="Q24" i="38"/>
  <c r="Q212" i="49"/>
  <c r="Q203" i="49"/>
  <c r="Q210" i="49"/>
  <c r="Q209" i="49" s="1"/>
  <c r="Q206" i="49"/>
  <c r="Q205" i="49"/>
  <c r="Q204" i="49" s="1"/>
  <c r="Q202" i="49"/>
  <c r="Q201" i="49" s="1"/>
  <c r="Q200" i="49" s="1"/>
  <c r="Q24" i="36"/>
  <c r="Q208" i="49" l="1"/>
  <c r="C89" i="50"/>
  <c r="C87" i="50"/>
  <c r="C85" i="50"/>
  <c r="C82" i="50"/>
  <c r="C81" i="50"/>
  <c r="C77" i="50"/>
  <c r="C76" i="50"/>
  <c r="C72" i="50"/>
  <c r="C71" i="50" l="1"/>
  <c r="Q24" i="43" l="1"/>
  <c r="Q52" i="35"/>
  <c r="Q26" i="43"/>
  <c r="Q27" i="43"/>
  <c r="Q114" i="35"/>
  <c r="N113" i="35"/>
  <c r="Q113" i="35" s="1"/>
  <c r="N112" i="35"/>
  <c r="Q112" i="35" s="1"/>
  <c r="Q111" i="35" s="1"/>
  <c r="Q109" i="35"/>
  <c r="N108" i="35"/>
  <c r="Q108" i="35" s="1"/>
  <c r="N107" i="35"/>
  <c r="Q107" i="35" s="1"/>
  <c r="Q104" i="35"/>
  <c r="N103" i="35"/>
  <c r="Q103" i="35" s="1"/>
  <c r="N102" i="35"/>
  <c r="Q102" i="35" s="1"/>
  <c r="Q99" i="35"/>
  <c r="N98" i="35"/>
  <c r="Q98" i="35" s="1"/>
  <c r="N97" i="35"/>
  <c r="Q97" i="35" s="1"/>
  <c r="Q96" i="35" s="1"/>
  <c r="N94" i="35"/>
  <c r="Q94" i="35" s="1"/>
  <c r="N93" i="35"/>
  <c r="Q93" i="35" s="1"/>
  <c r="Q92" i="35"/>
  <c r="N92" i="35"/>
  <c r="N89" i="35"/>
  <c r="Q89" i="35" s="1"/>
  <c r="N88" i="35"/>
  <c r="Q88" i="35" s="1"/>
  <c r="N87" i="35"/>
  <c r="Q87" i="35" s="1"/>
  <c r="Q86" i="35" s="1"/>
  <c r="Q84" i="35"/>
  <c r="N83" i="35"/>
  <c r="Q83" i="35" s="1"/>
  <c r="N82" i="35"/>
  <c r="Q82" i="35" s="1"/>
  <c r="Q81" i="35" s="1"/>
  <c r="Q79" i="35"/>
  <c r="N78" i="35"/>
  <c r="Q78" i="35" s="1"/>
  <c r="N77" i="35"/>
  <c r="Q77" i="35" s="1"/>
  <c r="Q74" i="35"/>
  <c r="N73" i="35"/>
  <c r="Q73" i="35" s="1"/>
  <c r="N72" i="35"/>
  <c r="Q72" i="35" s="1"/>
  <c r="N69" i="35"/>
  <c r="Q69" i="35" s="1"/>
  <c r="N68" i="35"/>
  <c r="Q68" i="35" s="1"/>
  <c r="N52" i="37"/>
  <c r="Q52" i="37" s="1"/>
  <c r="N51" i="37"/>
  <c r="Q51" i="37" s="1"/>
  <c r="N50" i="37"/>
  <c r="Q50" i="37" s="1"/>
  <c r="Q47" i="37"/>
  <c r="N47" i="37"/>
  <c r="N46" i="37"/>
  <c r="Q46" i="37" s="1"/>
  <c r="N45" i="37"/>
  <c r="Q45" i="37" s="1"/>
  <c r="Q44" i="37" s="1"/>
  <c r="N42" i="37"/>
  <c r="Q42" i="37" s="1"/>
  <c r="N41" i="37"/>
  <c r="Q41" i="37" s="1"/>
  <c r="N40" i="37"/>
  <c r="Q40" i="37" s="1"/>
  <c r="Q37" i="37"/>
  <c r="N36" i="37"/>
  <c r="Q36" i="37" s="1"/>
  <c r="G40" i="43"/>
  <c r="G41" i="43" s="1"/>
  <c r="N39" i="43"/>
  <c r="Q39" i="43" s="1"/>
  <c r="G34" i="43"/>
  <c r="G35" i="43" s="1"/>
  <c r="N33" i="43"/>
  <c r="Q33" i="43" s="1"/>
  <c r="Q30" i="43"/>
  <c r="N29" i="43"/>
  <c r="Q29" i="43" s="1"/>
  <c r="Q20" i="49"/>
  <c r="Q42" i="49"/>
  <c r="Q41" i="49"/>
  <c r="Q40" i="49"/>
  <c r="Q39" i="49"/>
  <c r="Q38" i="49"/>
  <c r="Q37" i="49"/>
  <c r="Q36" i="49"/>
  <c r="Q35" i="49"/>
  <c r="Q34" i="49"/>
  <c r="N32" i="49"/>
  <c r="Q32" i="49" s="1"/>
  <c r="Q12" i="30"/>
  <c r="C28" i="52" s="1"/>
  <c r="Q12" i="32"/>
  <c r="Q14" i="32"/>
  <c r="Q12" i="31"/>
  <c r="Q14" i="31"/>
  <c r="Q14" i="30"/>
  <c r="Q14" i="29"/>
  <c r="Q14" i="28"/>
  <c r="Q15" i="26"/>
  <c r="Q15" i="23"/>
  <c r="Q15" i="27"/>
  <c r="Q15" i="24"/>
  <c r="N915" i="59"/>
  <c r="Q915" i="59" s="1"/>
  <c r="G884" i="59"/>
  <c r="R986" i="59"/>
  <c r="R981" i="59"/>
  <c r="R977" i="59"/>
  <c r="R962" i="59"/>
  <c r="R894" i="59"/>
  <c r="Q960" i="59"/>
  <c r="N959" i="59"/>
  <c r="Q959" i="59" s="1"/>
  <c r="N958" i="59"/>
  <c r="Q958" i="59" s="1"/>
  <c r="N940" i="59"/>
  <c r="N914" i="59"/>
  <c r="Q914" i="59" s="1"/>
  <c r="Q896" i="59"/>
  <c r="N895" i="59"/>
  <c r="Q895" i="59" s="1"/>
  <c r="Q894" i="59" s="1"/>
  <c r="Q880" i="59"/>
  <c r="N879" i="59"/>
  <c r="Q879" i="59" s="1"/>
  <c r="Q67" i="35" l="1"/>
  <c r="Q91" i="35"/>
  <c r="Q76" i="35"/>
  <c r="Q106" i="35"/>
  <c r="Q71" i="35"/>
  <c r="Q101" i="35"/>
  <c r="Q35" i="37"/>
  <c r="Q34" i="37" s="1"/>
  <c r="Q39" i="37"/>
  <c r="Q49" i="37"/>
  <c r="Q28" i="43"/>
  <c r="G42" i="43"/>
  <c r="N42" i="43" s="1"/>
  <c r="Q42" i="43" s="1"/>
  <c r="N41" i="43"/>
  <c r="Q41" i="43" s="1"/>
  <c r="G36" i="43"/>
  <c r="N36" i="43" s="1"/>
  <c r="Q36" i="43" s="1"/>
  <c r="N35" i="43"/>
  <c r="Q35" i="43" s="1"/>
  <c r="N34" i="43"/>
  <c r="Q34" i="43" s="1"/>
  <c r="N40" i="43"/>
  <c r="Q40" i="43" s="1"/>
  <c r="Q38" i="43" s="1"/>
  <c r="Q31" i="49"/>
  <c r="Q30" i="49"/>
  <c r="Q29" i="49" s="1"/>
  <c r="Q957" i="59"/>
  <c r="Q878" i="59"/>
  <c r="Q913" i="59"/>
  <c r="H27" i="50"/>
  <c r="H25" i="50"/>
  <c r="H23" i="50"/>
  <c r="Q35" i="45"/>
  <c r="Q34" i="45" s="1"/>
  <c r="Q33" i="45" s="1"/>
  <c r="Q61" i="46"/>
  <c r="Q64" i="46"/>
  <c r="Q63" i="46"/>
  <c r="Q62" i="46" s="1"/>
  <c r="H20" i="50"/>
  <c r="Q25" i="47"/>
  <c r="Q28" i="47"/>
  <c r="Q27" i="47" s="1"/>
  <c r="Q26" i="47" s="1"/>
  <c r="Q66" i="35" l="1"/>
  <c r="Q32" i="43"/>
  <c r="C38" i="50"/>
  <c r="C27" i="50"/>
  <c r="Q42" i="53"/>
  <c r="Q43" i="53"/>
  <c r="Q58" i="53"/>
  <c r="Q57" i="53" s="1"/>
  <c r="Q56" i="53" s="1"/>
  <c r="Q55" i="53" s="1"/>
  <c r="Q60" i="53"/>
  <c r="I11" i="52"/>
  <c r="Q34" i="39" l="1"/>
  <c r="Q36" i="39"/>
  <c r="C20" i="52"/>
  <c r="H19" i="52"/>
  <c r="C19" i="52"/>
  <c r="C18" i="52"/>
  <c r="E17" i="52"/>
  <c r="C16" i="52"/>
  <c r="H15" i="52"/>
  <c r="E15" i="52"/>
  <c r="I12" i="52"/>
  <c r="H11" i="52"/>
  <c r="H10" i="52"/>
  <c r="G8" i="52"/>
  <c r="C8" i="52"/>
  <c r="I7" i="52"/>
  <c r="C7" i="52"/>
  <c r="I6" i="52" l="1"/>
  <c r="F5" i="52"/>
  <c r="Q32" i="45"/>
  <c r="Q31" i="45"/>
  <c r="Q30" i="45" s="1"/>
  <c r="Q29" i="45" s="1"/>
  <c r="N38" i="45"/>
  <c r="Q38" i="45" s="1"/>
  <c r="N36" i="45"/>
  <c r="Q36" i="45" s="1"/>
  <c r="Q60" i="46"/>
  <c r="Q59" i="46" s="1"/>
  <c r="Q58" i="46" s="1"/>
  <c r="H17" i="52" s="1"/>
  <c r="N66" i="46"/>
  <c r="Q66" i="46" s="1"/>
  <c r="Q24" i="47"/>
  <c r="Q23" i="47" s="1"/>
  <c r="Q22" i="47" s="1"/>
  <c r="H12" i="52" s="1"/>
  <c r="N30" i="47"/>
  <c r="Q30" i="47" s="1"/>
  <c r="Q31" i="58" l="1"/>
  <c r="Q21" i="58"/>
  <c r="Q23" i="58"/>
  <c r="Q27" i="58"/>
  <c r="Q26" i="58"/>
  <c r="Q25" i="58"/>
  <c r="Q24" i="58" s="1"/>
  <c r="N29" i="58"/>
  <c r="Q29" i="58" s="1"/>
  <c r="Q28" i="58" s="1"/>
  <c r="N69" i="44"/>
  <c r="Q69" i="44" s="1"/>
  <c r="N68" i="44"/>
  <c r="Q68" i="44" s="1"/>
  <c r="N67" i="44"/>
  <c r="Q67" i="44" s="1"/>
  <c r="N64" i="44"/>
  <c r="Q64" i="44" s="1"/>
  <c r="N63" i="44"/>
  <c r="Q63" i="44" s="1"/>
  <c r="N62" i="44"/>
  <c r="Q62" i="44" s="1"/>
  <c r="N59" i="44"/>
  <c r="Q59" i="44" s="1"/>
  <c r="N58" i="44"/>
  <c r="Q58" i="44" s="1"/>
  <c r="N57" i="44"/>
  <c r="Q57" i="44" s="1"/>
  <c r="Q65" i="35"/>
  <c r="Q64" i="35"/>
  <c r="H11" i="50" s="1"/>
  <c r="N978" i="59"/>
  <c r="Q978" i="59" s="1"/>
  <c r="Q977" i="59" s="1"/>
  <c r="Q955" i="59"/>
  <c r="N954" i="59"/>
  <c r="Q954" i="59" s="1"/>
  <c r="N953" i="59"/>
  <c r="Q953" i="59" s="1"/>
  <c r="G885" i="59"/>
  <c r="G886" i="59" s="1"/>
  <c r="Q21" i="39"/>
  <c r="Q68" i="39"/>
  <c r="Q67" i="39"/>
  <c r="Q66" i="39"/>
  <c r="Q64" i="39" s="1"/>
  <c r="Q63" i="39" s="1"/>
  <c r="Q62" i="39" s="1"/>
  <c r="Q36" i="51"/>
  <c r="Q21" i="51"/>
  <c r="Q34" i="51"/>
  <c r="Q33" i="51"/>
  <c r="Q32" i="51"/>
  <c r="Q31" i="51" s="1"/>
  <c r="Q30" i="51"/>
  <c r="Q29" i="51"/>
  <c r="Q28" i="51"/>
  <c r="Q27" i="51" s="1"/>
  <c r="Q33" i="47"/>
  <c r="Q36" i="47"/>
  <c r="Q34" i="47"/>
  <c r="Q70" i="47"/>
  <c r="Q69" i="47"/>
  <c r="Q68" i="47"/>
  <c r="Q67" i="47"/>
  <c r="Q66" i="47"/>
  <c r="Q65" i="47"/>
  <c r="Q64" i="47"/>
  <c r="Q63" i="47"/>
  <c r="Q62" i="47"/>
  <c r="Q60" i="47" s="1"/>
  <c r="Q59" i="47" s="1"/>
  <c r="N57" i="47"/>
  <c r="Q57" i="47" s="1"/>
  <c r="Q55" i="47" s="1"/>
  <c r="Q54" i="47" s="1"/>
  <c r="Q52" i="47"/>
  <c r="Q51" i="47"/>
  <c r="Q50" i="47"/>
  <c r="Q49" i="47"/>
  <c r="Q48" i="47"/>
  <c r="Q47" i="47"/>
  <c r="Q46" i="47"/>
  <c r="Q45" i="47"/>
  <c r="Q44" i="47"/>
  <c r="Q43" i="47"/>
  <c r="Q42" i="47" s="1"/>
  <c r="N40" i="47"/>
  <c r="Q40" i="47" s="1"/>
  <c r="Q38" i="47" s="1"/>
  <c r="Q37" i="47" s="1"/>
  <c r="Q60" i="39"/>
  <c r="Q58" i="39"/>
  <c r="Q57" i="39"/>
  <c r="Q55" i="39"/>
  <c r="Q52" i="39" s="1"/>
  <c r="Q51" i="39" s="1"/>
  <c r="Q49" i="39"/>
  <c r="Q48" i="39"/>
  <c r="Q47" i="39" s="1"/>
  <c r="Q45" i="39"/>
  <c r="Q44" i="39"/>
  <c r="Q43" i="39"/>
  <c r="Q42" i="39"/>
  <c r="Q41" i="39"/>
  <c r="Q40" i="39"/>
  <c r="Q37" i="39" s="1"/>
  <c r="Q35" i="39" s="1"/>
  <c r="Q39" i="39"/>
  <c r="Q38" i="39"/>
  <c r="Q30" i="39"/>
  <c r="Q29" i="39"/>
  <c r="Q28" i="39"/>
  <c r="Q27" i="39" s="1"/>
  <c r="Q25" i="39" s="1"/>
  <c r="Q24" i="39" s="1"/>
  <c r="Q23" i="39" s="1"/>
  <c r="Q22" i="39" s="1"/>
  <c r="Q50" i="41"/>
  <c r="Q16" i="41"/>
  <c r="Q18" i="41"/>
  <c r="Q48" i="41"/>
  <c r="Q47" i="41"/>
  <c r="Q46" i="41"/>
  <c r="Q44" i="41" s="1"/>
  <c r="Q43" i="41" s="1"/>
  <c r="Q41" i="41"/>
  <c r="Q40" i="41"/>
  <c r="Q135" i="43"/>
  <c r="N134" i="43"/>
  <c r="Q134" i="43" s="1"/>
  <c r="N133" i="43"/>
  <c r="Q133" i="43" s="1"/>
  <c r="N132" i="43"/>
  <c r="Q132" i="43" s="1"/>
  <c r="Q130" i="43"/>
  <c r="N129" i="43"/>
  <c r="Q129" i="43" s="1"/>
  <c r="N128" i="43"/>
  <c r="Q128" i="43" s="1"/>
  <c r="N127" i="43"/>
  <c r="Q127" i="43" s="1"/>
  <c r="N126" i="43"/>
  <c r="Q126" i="43" s="1"/>
  <c r="Q121" i="43"/>
  <c r="N120" i="43"/>
  <c r="Q120" i="43" s="1"/>
  <c r="N119" i="43"/>
  <c r="Q119" i="43" s="1"/>
  <c r="N118" i="43"/>
  <c r="Q118" i="43" s="1"/>
  <c r="Q116" i="43"/>
  <c r="N115" i="43"/>
  <c r="Q115" i="43" s="1"/>
  <c r="N114" i="43"/>
  <c r="Q114" i="43" s="1"/>
  <c r="N113" i="43"/>
  <c r="Q113" i="43" s="1"/>
  <c r="N112" i="43"/>
  <c r="Q112" i="43" s="1"/>
  <c r="Q60" i="40"/>
  <c r="Q62" i="40"/>
  <c r="Q61" i="40"/>
  <c r="Q117" i="43" l="1"/>
  <c r="Q125" i="43"/>
  <c r="Q22" i="58"/>
  <c r="Q66" i="44"/>
  <c r="Q56" i="44"/>
  <c r="Q55" i="44" s="1"/>
  <c r="Q61" i="44"/>
  <c r="Q131" i="43"/>
  <c r="Q124" i="43" s="1"/>
  <c r="Q123" i="43" s="1"/>
  <c r="Q25" i="43"/>
  <c r="H10" i="50" s="1"/>
  <c r="Q952" i="59"/>
  <c r="Q26" i="51"/>
  <c r="Q25" i="51" s="1"/>
  <c r="Q24" i="51" s="1"/>
  <c r="Q23" i="51" s="1"/>
  <c r="Q22" i="51" s="1"/>
  <c r="Q35" i="47"/>
  <c r="Q32" i="39"/>
  <c r="Q33" i="39"/>
  <c r="Q39" i="41"/>
  <c r="Q38" i="41" s="1"/>
  <c r="Q37" i="41" s="1"/>
  <c r="Q36" i="41" s="1"/>
  <c r="Q35" i="41" s="1"/>
  <c r="Q111" i="43"/>
  <c r="Q52" i="40"/>
  <c r="Q51" i="40" s="1"/>
  <c r="N50" i="40"/>
  <c r="Q50" i="40" s="1"/>
  <c r="N49" i="40"/>
  <c r="Q49" i="40" s="1"/>
  <c r="N48" i="40"/>
  <c r="Q48" i="40" s="1"/>
  <c r="N47" i="40"/>
  <c r="Q47" i="40" s="1"/>
  <c r="Q45" i="40"/>
  <c r="N44" i="40"/>
  <c r="Q44" i="40" s="1"/>
  <c r="N43" i="40"/>
  <c r="Q43" i="40" s="1"/>
  <c r="Q33" i="40"/>
  <c r="N33" i="40"/>
  <c r="N32" i="40"/>
  <c r="Q32" i="40" s="1"/>
  <c r="N31" i="40"/>
  <c r="Q31" i="40" s="1"/>
  <c r="N30" i="40"/>
  <c r="Q30" i="40" s="1"/>
  <c r="Q33" i="37" l="1"/>
  <c r="Q32" i="37" s="1"/>
  <c r="Q110" i="43"/>
  <c r="Q109" i="43" s="1"/>
  <c r="Q108" i="43" s="1"/>
  <c r="Q107" i="43" s="1"/>
  <c r="Q106" i="43" s="1"/>
  <c r="Q46" i="40"/>
  <c r="Q42" i="40"/>
  <c r="Q28" i="40"/>
  <c r="Q59" i="40"/>
  <c r="Q58" i="40" s="1"/>
  <c r="Q57" i="40" s="1"/>
  <c r="Q55" i="40" s="1"/>
  <c r="Q54" i="40" s="1"/>
  <c r="G101" i="43"/>
  <c r="G102" i="43" s="1"/>
  <c r="N100" i="43"/>
  <c r="Q100" i="43" s="1"/>
  <c r="G95" i="43"/>
  <c r="N95" i="43" s="1"/>
  <c r="Q95" i="43" s="1"/>
  <c r="N94" i="43"/>
  <c r="Q94" i="43" s="1"/>
  <c r="G90" i="43"/>
  <c r="N90" i="43" s="1"/>
  <c r="Q90" i="43" s="1"/>
  <c r="G89" i="43"/>
  <c r="N89" i="43" s="1"/>
  <c r="Q89" i="43" s="1"/>
  <c r="N88" i="43"/>
  <c r="Q88" i="43" s="1"/>
  <c r="Q83" i="38"/>
  <c r="Q82" i="38"/>
  <c r="Q81" i="38"/>
  <c r="Q78" i="38"/>
  <c r="Q77" i="38"/>
  <c r="Q76" i="38"/>
  <c r="Q75" i="38"/>
  <c r="Q74" i="38"/>
  <c r="Q73" i="38"/>
  <c r="Q72" i="38"/>
  <c r="Q66" i="38"/>
  <c r="Q65" i="38" s="1"/>
  <c r="Q64" i="38"/>
  <c r="Q63" i="38" s="1"/>
  <c r="J60" i="38"/>
  <c r="G60" i="38"/>
  <c r="N59" i="38"/>
  <c r="Q59" i="38" s="1"/>
  <c r="N58" i="38"/>
  <c r="Q58" i="38" s="1"/>
  <c r="J55" i="38"/>
  <c r="G55" i="38"/>
  <c r="N54" i="38"/>
  <c r="Q54" i="38" s="1"/>
  <c r="N47" i="38"/>
  <c r="Q47" i="38" s="1"/>
  <c r="Q45" i="38" s="1"/>
  <c r="N44" i="38"/>
  <c r="Q44" i="38" s="1"/>
  <c r="Q39" i="38"/>
  <c r="Q38" i="38" s="1"/>
  <c r="N37" i="38"/>
  <c r="Q37" i="38" s="1"/>
  <c r="Q36" i="38" s="1"/>
  <c r="N35" i="38"/>
  <c r="Q35" i="38" s="1"/>
  <c r="N34" i="38"/>
  <c r="Q34" i="38" s="1"/>
  <c r="N33" i="38"/>
  <c r="Q33" i="38" s="1"/>
  <c r="N32" i="38"/>
  <c r="Q32" i="38" s="1"/>
  <c r="N30" i="38"/>
  <c r="Q30" i="38" s="1"/>
  <c r="Q29" i="38" s="1"/>
  <c r="N28" i="38"/>
  <c r="Q28" i="38" s="1"/>
  <c r="Q27" i="38" s="1"/>
  <c r="N33" i="41"/>
  <c r="Q33" i="41" s="1"/>
  <c r="N32" i="41"/>
  <c r="Q32" i="41" s="1"/>
  <c r="N31" i="41"/>
  <c r="Q31" i="41" s="1"/>
  <c r="Q24" i="41"/>
  <c r="N23" i="41"/>
  <c r="Q23" i="41" s="1"/>
  <c r="N22" i="41"/>
  <c r="Q22" i="41" s="1"/>
  <c r="N21" i="41"/>
  <c r="Q21" i="41" s="1"/>
  <c r="Q37" i="42"/>
  <c r="Q21" i="42"/>
  <c r="Q24" i="42"/>
  <c r="Q23" i="42" s="1"/>
  <c r="Q22" i="42" s="1"/>
  <c r="Q28" i="42"/>
  <c r="Q27" i="42" s="1"/>
  <c r="Q26" i="42" s="1"/>
  <c r="Q25" i="42" s="1"/>
  <c r="N28" i="42"/>
  <c r="Q80" i="43"/>
  <c r="N79" i="43"/>
  <c r="Q79" i="43" s="1"/>
  <c r="N78" i="43"/>
  <c r="Q78" i="43" s="1"/>
  <c r="N77" i="43"/>
  <c r="Q77" i="43" s="1"/>
  <c r="N75" i="43"/>
  <c r="Q75" i="43" s="1"/>
  <c r="N74" i="43"/>
  <c r="Q74" i="43" s="1"/>
  <c r="N73" i="43"/>
  <c r="Q73" i="43" s="1"/>
  <c r="N72" i="43"/>
  <c r="Q72" i="43" s="1"/>
  <c r="Q68" i="43"/>
  <c r="N67" i="43"/>
  <c r="Q67" i="43" s="1"/>
  <c r="N66" i="43"/>
  <c r="Q66" i="43" s="1"/>
  <c r="N65" i="43"/>
  <c r="Q65" i="43" s="1"/>
  <c r="N63" i="43"/>
  <c r="Q63" i="43" s="1"/>
  <c r="N62" i="43"/>
  <c r="Q62" i="43" s="1"/>
  <c r="N61" i="43"/>
  <c r="Q61" i="43" s="1"/>
  <c r="N60" i="43"/>
  <c r="Q60" i="43" s="1"/>
  <c r="Q56" i="43"/>
  <c r="N55" i="43"/>
  <c r="Q55" i="43" s="1"/>
  <c r="N54" i="43"/>
  <c r="Q54" i="43" s="1"/>
  <c r="N53" i="43"/>
  <c r="Q53" i="43" s="1"/>
  <c r="N51" i="43"/>
  <c r="Q51" i="43" s="1"/>
  <c r="N50" i="43"/>
  <c r="Q50" i="43" s="1"/>
  <c r="N49" i="43"/>
  <c r="Q49" i="43" s="1"/>
  <c r="N48" i="43"/>
  <c r="Q48" i="43" s="1"/>
  <c r="Q51" i="44"/>
  <c r="Q50" i="44" s="1"/>
  <c r="Q49" i="44" s="1"/>
  <c r="N47" i="44"/>
  <c r="Q47" i="44" s="1"/>
  <c r="N46" i="44"/>
  <c r="Q46" i="44" s="1"/>
  <c r="N45" i="44"/>
  <c r="Q45" i="44" s="1"/>
  <c r="Q44" i="44" s="1"/>
  <c r="N43" i="44"/>
  <c r="Q43" i="44" s="1"/>
  <c r="N42" i="44"/>
  <c r="Q42" i="44" s="1"/>
  <c r="N41" i="44"/>
  <c r="Q41" i="44" s="1"/>
  <c r="N39" i="44"/>
  <c r="Q39" i="44" s="1"/>
  <c r="N38" i="44"/>
  <c r="Q38" i="44" s="1"/>
  <c r="N37" i="44"/>
  <c r="Q37" i="44" s="1"/>
  <c r="Q62" i="35"/>
  <c r="Q61" i="35"/>
  <c r="E61" i="35"/>
  <c r="Q60" i="35"/>
  <c r="Q58" i="35"/>
  <c r="Q57" i="35"/>
  <c r="E57" i="35"/>
  <c r="Q56" i="35"/>
  <c r="Q102" i="34"/>
  <c r="Q25" i="34"/>
  <c r="Q27" i="34"/>
  <c r="Q78" i="34"/>
  <c r="Q80" i="34"/>
  <c r="Q100" i="34"/>
  <c r="Q99" i="34"/>
  <c r="Q96" i="34" s="1"/>
  <c r="Q95" i="34" s="1"/>
  <c r="Q94" i="34" s="1"/>
  <c r="Q98" i="34"/>
  <c r="Q97" i="34"/>
  <c r="Q92" i="34"/>
  <c r="Q91" i="34"/>
  <c r="Q90" i="34"/>
  <c r="Q85" i="34"/>
  <c r="Q84" i="34"/>
  <c r="Q83" i="34"/>
  <c r="N81" i="34"/>
  <c r="Q81" i="34" s="1"/>
  <c r="Q75" i="34"/>
  <c r="Q74" i="34"/>
  <c r="Q73" i="34"/>
  <c r="Q72" i="34" s="1"/>
  <c r="Q71" i="34"/>
  <c r="Q70" i="34"/>
  <c r="Q69" i="34"/>
  <c r="Q68" i="34"/>
  <c r="Q67" i="34"/>
  <c r="Q66" i="34"/>
  <c r="Q64" i="34"/>
  <c r="Q63" i="34"/>
  <c r="Q62" i="34"/>
  <c r="Q57" i="34"/>
  <c r="Q56" i="34" s="1"/>
  <c r="Q52" i="34"/>
  <c r="Q51" i="34" s="1"/>
  <c r="Q50" i="34"/>
  <c r="Q45" i="34"/>
  <c r="N44" i="34"/>
  <c r="Q44" i="34" s="1"/>
  <c r="N43" i="34"/>
  <c r="Q43" i="34" s="1"/>
  <c r="N42" i="34"/>
  <c r="Q42" i="34" s="1"/>
  <c r="Q39" i="34"/>
  <c r="N38" i="34"/>
  <c r="Q38" i="34" s="1"/>
  <c r="N37" i="34"/>
  <c r="Q37" i="34" s="1"/>
  <c r="N36" i="34"/>
  <c r="Q36" i="34" s="1"/>
  <c r="Q33" i="34"/>
  <c r="N32" i="34"/>
  <c r="Q32" i="34" s="1"/>
  <c r="N31" i="34"/>
  <c r="Q31" i="34" s="1"/>
  <c r="N30" i="34"/>
  <c r="Q30" i="34" s="1"/>
  <c r="Q59" i="35" l="1"/>
  <c r="Q55" i="35"/>
  <c r="Q54" i="35" s="1"/>
  <c r="H12" i="50"/>
  <c r="Q31" i="37"/>
  <c r="Q30" i="37" s="1"/>
  <c r="Q29" i="37" s="1"/>
  <c r="Q28" i="37" s="1"/>
  <c r="N55" i="38"/>
  <c r="Q55" i="38" s="1"/>
  <c r="Q53" i="38" s="1"/>
  <c r="G91" i="43"/>
  <c r="G92" i="43" s="1"/>
  <c r="N92" i="43" s="1"/>
  <c r="Q92" i="43" s="1"/>
  <c r="G96" i="43"/>
  <c r="G97" i="43" s="1"/>
  <c r="N97" i="43" s="1"/>
  <c r="Q97" i="43" s="1"/>
  <c r="Q19" i="41"/>
  <c r="Q29" i="40"/>
  <c r="Q27" i="40"/>
  <c r="Q25" i="40" s="1"/>
  <c r="Q24" i="40" s="1"/>
  <c r="Q40" i="40"/>
  <c r="Q39" i="40" s="1"/>
  <c r="Q38" i="40" s="1"/>
  <c r="Q37" i="40" s="1"/>
  <c r="Q36" i="40" s="1"/>
  <c r="Q35" i="40" s="1"/>
  <c r="Q56" i="40"/>
  <c r="Q79" i="38"/>
  <c r="Q41" i="38"/>
  <c r="Q42" i="38"/>
  <c r="Q31" i="38"/>
  <c r="Q71" i="38"/>
  <c r="Q70" i="38" s="1"/>
  <c r="Q69" i="38" s="1"/>
  <c r="Q68" i="38" s="1"/>
  <c r="Q62" i="38"/>
  <c r="N60" i="38"/>
  <c r="Q60" i="38" s="1"/>
  <c r="Q57" i="38" s="1"/>
  <c r="Q26" i="38"/>
  <c r="Q25" i="38" s="1"/>
  <c r="G103" i="43"/>
  <c r="N102" i="43"/>
  <c r="Q102" i="43" s="1"/>
  <c r="G98" i="43"/>
  <c r="N98" i="43" s="1"/>
  <c r="Q98" i="43" s="1"/>
  <c r="N101" i="43"/>
  <c r="Q101" i="43" s="1"/>
  <c r="Q30" i="41"/>
  <c r="Q28" i="41" s="1"/>
  <c r="Q27" i="41" s="1"/>
  <c r="Q26" i="41" s="1"/>
  <c r="Q71" i="43"/>
  <c r="Q70" i="43" s="1"/>
  <c r="Q47" i="43"/>
  <c r="Q59" i="43"/>
  <c r="Q76" i="43"/>
  <c r="Q52" i="43"/>
  <c r="Q64" i="43"/>
  <c r="Q54" i="44"/>
  <c r="Q53" i="44" s="1"/>
  <c r="Q40" i="44"/>
  <c r="Q36" i="44"/>
  <c r="Q82" i="34"/>
  <c r="Q29" i="34"/>
  <c r="Q28" i="34" s="1"/>
  <c r="Q89" i="34"/>
  <c r="Q88" i="34" s="1"/>
  <c r="Q87" i="34" s="1"/>
  <c r="Q65" i="34"/>
  <c r="Q41" i="34"/>
  <c r="Q40" i="34" s="1"/>
  <c r="Q61" i="34"/>
  <c r="Q35" i="34"/>
  <c r="Q34" i="34" s="1"/>
  <c r="Q48" i="34"/>
  <c r="Q47" i="34" s="1"/>
  <c r="Q55" i="34"/>
  <c r="Q54" i="34" s="1"/>
  <c r="Q21" i="36"/>
  <c r="Q160" i="36"/>
  <c r="Q204" i="36"/>
  <c r="Q203" i="36" s="1"/>
  <c r="Q202" i="36"/>
  <c r="Q201" i="36" s="1"/>
  <c r="Q200" i="36"/>
  <c r="Q199" i="36" s="1"/>
  <c r="Q198" i="36"/>
  <c r="Q197" i="36" s="1"/>
  <c r="N196" i="36"/>
  <c r="Q196" i="36" s="1"/>
  <c r="N190" i="36"/>
  <c r="Q190" i="36" s="1"/>
  <c r="N189" i="36"/>
  <c r="Q189" i="36" s="1"/>
  <c r="Q184" i="36"/>
  <c r="Q183" i="36" s="1"/>
  <c r="Q182" i="36" s="1"/>
  <c r="Q181" i="36"/>
  <c r="Q180" i="36" s="1"/>
  <c r="Q179" i="36" s="1"/>
  <c r="Q178" i="36"/>
  <c r="Q177" i="36" s="1"/>
  <c r="Q176" i="36"/>
  <c r="Q175" i="36"/>
  <c r="Q173" i="36"/>
  <c r="Q172" i="36"/>
  <c r="N170" i="36"/>
  <c r="Q170" i="36" s="1"/>
  <c r="Q169" i="36" s="1"/>
  <c r="N168" i="36"/>
  <c r="Q168" i="36" s="1"/>
  <c r="Q165" i="36"/>
  <c r="Q164" i="36" s="1"/>
  <c r="Q163" i="36"/>
  <c r="Q162" i="36"/>
  <c r="Q153" i="36"/>
  <c r="Q152" i="36" s="1"/>
  <c r="Q151" i="36" s="1"/>
  <c r="Q150" i="36"/>
  <c r="Q149" i="36" s="1"/>
  <c r="Q148" i="36" s="1"/>
  <c r="Q147" i="36"/>
  <c r="Q146" i="36" s="1"/>
  <c r="Q145" i="36"/>
  <c r="Q144" i="36"/>
  <c r="Q142" i="36"/>
  <c r="Q141" i="36"/>
  <c r="N139" i="36"/>
  <c r="Q139" i="36" s="1"/>
  <c r="Q138" i="36" s="1"/>
  <c r="N137" i="36"/>
  <c r="Q137" i="36" s="1"/>
  <c r="Q134" i="36"/>
  <c r="Q133" i="36" s="1"/>
  <c r="Q132" i="36"/>
  <c r="Q131" i="36"/>
  <c r="Q122" i="36"/>
  <c r="Q121" i="36" s="1"/>
  <c r="Q120" i="36" s="1"/>
  <c r="Q119" i="36"/>
  <c r="Q118" i="36" s="1"/>
  <c r="Q117" i="36" s="1"/>
  <c r="Q116" i="36"/>
  <c r="Q115" i="36" s="1"/>
  <c r="Q114" i="36"/>
  <c r="Q113" i="36"/>
  <c r="Q111" i="36"/>
  <c r="Q110" i="36"/>
  <c r="N108" i="36"/>
  <c r="Q108" i="36" s="1"/>
  <c r="Q107" i="36" s="1"/>
  <c r="N106" i="36"/>
  <c r="Q106" i="36" s="1"/>
  <c r="Q103" i="36"/>
  <c r="Q102" i="36" s="1"/>
  <c r="Q101" i="36"/>
  <c r="Q100" i="36"/>
  <c r="Q91" i="36"/>
  <c r="Q90" i="36" s="1"/>
  <c r="Q89" i="36" s="1"/>
  <c r="Q88" i="36"/>
  <c r="Q87" i="36" s="1"/>
  <c r="Q86" i="36" s="1"/>
  <c r="Q85" i="36"/>
  <c r="Q84" i="36" s="1"/>
  <c r="Q83" i="36"/>
  <c r="Q82" i="36"/>
  <c r="Q80" i="36"/>
  <c r="Q79" i="36"/>
  <c r="N77" i="36"/>
  <c r="Q77" i="36" s="1"/>
  <c r="Q76" i="36" s="1"/>
  <c r="N75" i="36"/>
  <c r="Q75" i="36" s="1"/>
  <c r="Q72" i="36"/>
  <c r="Q71" i="36" s="1"/>
  <c r="Q70" i="36"/>
  <c r="Q69" i="36"/>
  <c r="N60" i="36"/>
  <c r="Q60" i="36" s="1"/>
  <c r="N59" i="36"/>
  <c r="Q59" i="36" s="1"/>
  <c r="N58" i="36"/>
  <c r="Q58" i="36" s="1"/>
  <c r="Q56" i="36"/>
  <c r="Q55" i="36" s="1"/>
  <c r="Q47" i="36"/>
  <c r="Q46" i="36" s="1"/>
  <c r="Q45" i="36" s="1"/>
  <c r="N43" i="36"/>
  <c r="Q43" i="36" s="1"/>
  <c r="Q41" i="36" s="1"/>
  <c r="Q38" i="36"/>
  <c r="Q37" i="36" s="1"/>
  <c r="Q36" i="36" s="1"/>
  <c r="Q34" i="36"/>
  <c r="Q33" i="36" s="1"/>
  <c r="Q32" i="36" s="1"/>
  <c r="N30" i="36"/>
  <c r="Q30" i="36" s="1"/>
  <c r="N28" i="36"/>
  <c r="Q28" i="36" s="1"/>
  <c r="Q27" i="36" s="1"/>
  <c r="G1192" i="59"/>
  <c r="G1193" i="59" s="1"/>
  <c r="N1191" i="59"/>
  <c r="Q1191" i="59" s="1"/>
  <c r="G1186" i="59"/>
  <c r="G1187" i="59" s="1"/>
  <c r="G1188" i="59" s="1"/>
  <c r="N1185" i="59"/>
  <c r="Q1185" i="59" s="1"/>
  <c r="G1180" i="59"/>
  <c r="N1180" i="59" s="1"/>
  <c r="Q1180" i="59" s="1"/>
  <c r="N1179" i="59"/>
  <c r="Q1179" i="59" s="1"/>
  <c r="Q31" i="54"/>
  <c r="Q45" i="54"/>
  <c r="Q44" i="54" s="1"/>
  <c r="Q43" i="54" s="1"/>
  <c r="Q42" i="54" s="1"/>
  <c r="Q41" i="54" s="1"/>
  <c r="Q46" i="54"/>
  <c r="Q14" i="42"/>
  <c r="Q18" i="42"/>
  <c r="Q21" i="45"/>
  <c r="Q19" i="45"/>
  <c r="Q18" i="45" s="1"/>
  <c r="Q17" i="45" s="1"/>
  <c r="Q16" i="45" s="1"/>
  <c r="Q19" i="46"/>
  <c r="Q18" i="46" s="1"/>
  <c r="Q17" i="46" s="1"/>
  <c r="Q16" i="46" s="1"/>
  <c r="Q27" i="44"/>
  <c r="Q26" i="44" s="1"/>
  <c r="Q25" i="44" s="1"/>
  <c r="Q24" i="44" s="1"/>
  <c r="Q28" i="44"/>
  <c r="Q28" i="49"/>
  <c r="Q27" i="49" s="1"/>
  <c r="Q26" i="49" s="1"/>
  <c r="Q25" i="49" s="1"/>
  <c r="Q20" i="47"/>
  <c r="N19" i="47"/>
  <c r="Q19" i="47" s="1"/>
  <c r="Q18" i="47" s="1"/>
  <c r="Q17" i="47" s="1"/>
  <c r="Q16" i="47" s="1"/>
  <c r="Q15" i="47" s="1"/>
  <c r="Q14" i="47" s="1"/>
  <c r="Q13" i="47" s="1"/>
  <c r="Q19" i="51"/>
  <c r="N18" i="51"/>
  <c r="Q18" i="51" s="1"/>
  <c r="Q17" i="51" s="1"/>
  <c r="Q16" i="51" s="1"/>
  <c r="Q15" i="51" s="1"/>
  <c r="Q14" i="51" s="1"/>
  <c r="Q13" i="51" s="1"/>
  <c r="Q12" i="51" s="1"/>
  <c r="Q19" i="40"/>
  <c r="N18" i="40"/>
  <c r="Q18" i="40" s="1"/>
  <c r="Q17" i="40" s="1"/>
  <c r="Q16" i="40" s="1"/>
  <c r="Q19" i="38"/>
  <c r="N18" i="38"/>
  <c r="Q18" i="38" s="1"/>
  <c r="Q17" i="38" s="1"/>
  <c r="Q16" i="38" s="1"/>
  <c r="Q19" i="39"/>
  <c r="N18" i="39"/>
  <c r="Q18" i="39" s="1"/>
  <c r="Q17" i="39" s="1"/>
  <c r="Q16" i="39" s="1"/>
  <c r="Q19" i="36"/>
  <c r="N18" i="36"/>
  <c r="Q18" i="36" s="1"/>
  <c r="Q17" i="36" s="1"/>
  <c r="Q16" i="36" s="1"/>
  <c r="Q20" i="34"/>
  <c r="N19" i="34"/>
  <c r="Q19" i="34" s="1"/>
  <c r="Q18" i="34" s="1"/>
  <c r="Q17" i="34" s="1"/>
  <c r="Q16" i="34" s="1"/>
  <c r="Q15" i="34" s="1"/>
  <c r="Q14" i="34" s="1"/>
  <c r="Q13" i="34" s="1"/>
  <c r="Q28" i="35"/>
  <c r="Q27" i="35" s="1"/>
  <c r="Q26" i="35" s="1"/>
  <c r="Q25" i="35" s="1"/>
  <c r="Q24" i="35" s="1"/>
  <c r="Q29" i="35"/>
  <c r="Q26" i="37"/>
  <c r="Q25" i="37" s="1"/>
  <c r="Q24" i="37" s="1"/>
  <c r="Q23" i="37" s="1"/>
  <c r="Q19" i="43"/>
  <c r="N18" i="43"/>
  <c r="Q18" i="43" s="1"/>
  <c r="Q17" i="43" s="1"/>
  <c r="Q16" i="43" s="1"/>
  <c r="Q15" i="43" s="1"/>
  <c r="Q14" i="43" s="1"/>
  <c r="N64" i="59"/>
  <c r="Q64" i="59" s="1"/>
  <c r="Q82" i="59"/>
  <c r="Q81" i="59"/>
  <c r="Q80" i="59"/>
  <c r="Q79" i="59"/>
  <c r="Q78" i="59"/>
  <c r="Q77" i="59"/>
  <c r="Q76" i="59"/>
  <c r="Q75" i="59"/>
  <c r="Q74" i="59"/>
  <c r="Q73" i="59"/>
  <c r="Q72" i="59"/>
  <c r="Q71" i="59"/>
  <c r="Q70" i="59"/>
  <c r="Q69" i="59"/>
  <c r="Q68" i="59"/>
  <c r="Q67" i="59"/>
  <c r="Q66" i="59"/>
  <c r="Q65" i="59"/>
  <c r="Q15" i="38" l="1"/>
  <c r="Q14" i="38" s="1"/>
  <c r="Q13" i="38" s="1"/>
  <c r="Q12" i="38" s="1"/>
  <c r="C78" i="50"/>
  <c r="Q15" i="36"/>
  <c r="Q14" i="36" s="1"/>
  <c r="Q13" i="36" s="1"/>
  <c r="Q12" i="36" s="1"/>
  <c r="C5" i="52" s="1"/>
  <c r="C74" i="50"/>
  <c r="Q15" i="39"/>
  <c r="Q14" i="39" s="1"/>
  <c r="Q13" i="39" s="1"/>
  <c r="Q12" i="39" s="1"/>
  <c r="C75" i="50"/>
  <c r="Q15" i="40"/>
  <c r="Q14" i="40" s="1"/>
  <c r="Q13" i="40" s="1"/>
  <c r="Q12" i="40" s="1"/>
  <c r="C11" i="52" s="1"/>
  <c r="C80" i="50"/>
  <c r="Q15" i="46"/>
  <c r="Q14" i="46" s="1"/>
  <c r="Q13" i="46" s="1"/>
  <c r="Q12" i="46" s="1"/>
  <c r="C86" i="50"/>
  <c r="Q15" i="45"/>
  <c r="Q14" i="45" s="1"/>
  <c r="Q13" i="45" s="1"/>
  <c r="Q12" i="45" s="1"/>
  <c r="Q39" i="45" s="1"/>
  <c r="C84" i="50"/>
  <c r="Q22" i="37"/>
  <c r="Q21" i="37" s="1"/>
  <c r="C73" i="50"/>
  <c r="H24" i="50"/>
  <c r="Q33" i="44"/>
  <c r="Q53" i="35"/>
  <c r="H4" i="52"/>
  <c r="N96" i="43"/>
  <c r="Q96" i="43" s="1"/>
  <c r="Q93" i="43" s="1"/>
  <c r="C15" i="52"/>
  <c r="C12" i="52"/>
  <c r="Q72" i="47"/>
  <c r="Q32" i="44"/>
  <c r="Q31" i="44" s="1"/>
  <c r="Q30" i="44" s="1"/>
  <c r="N91" i="43"/>
  <c r="Q91" i="43" s="1"/>
  <c r="Q87" i="43" s="1"/>
  <c r="Q20" i="41"/>
  <c r="Q23" i="40"/>
  <c r="Q22" i="40" s="1"/>
  <c r="Q21" i="40" s="1"/>
  <c r="Q52" i="38"/>
  <c r="Q51" i="38" s="1"/>
  <c r="Q49" i="38" s="1"/>
  <c r="N103" i="43"/>
  <c r="Q103" i="43" s="1"/>
  <c r="G104" i="43"/>
  <c r="N104" i="43" s="1"/>
  <c r="Q104" i="43" s="1"/>
  <c r="Q15" i="41"/>
  <c r="Q14" i="41" s="1"/>
  <c r="Q13" i="41" s="1"/>
  <c r="Q12" i="41" s="1"/>
  <c r="Q13" i="43"/>
  <c r="Q12" i="43" s="1"/>
  <c r="Q58" i="43"/>
  <c r="Q46" i="43"/>
  <c r="Q35" i="44"/>
  <c r="Q34" i="44" s="1"/>
  <c r="Q26" i="34"/>
  <c r="Q79" i="34"/>
  <c r="Q77" i="34" s="1"/>
  <c r="Q60" i="34"/>
  <c r="Q59" i="34" s="1"/>
  <c r="Q78" i="36"/>
  <c r="Q130" i="36"/>
  <c r="Q129" i="36" s="1"/>
  <c r="Q81" i="36"/>
  <c r="Q161" i="36"/>
  <c r="Q68" i="36"/>
  <c r="Q67" i="36" s="1"/>
  <c r="Q171" i="36"/>
  <c r="Q188" i="36"/>
  <c r="Q187" i="36" s="1"/>
  <c r="Q186" i="36" s="1"/>
  <c r="Q143" i="36"/>
  <c r="Q99" i="36"/>
  <c r="Q98" i="36" s="1"/>
  <c r="Q109" i="36"/>
  <c r="Q140" i="36"/>
  <c r="Q40" i="36"/>
  <c r="Q105" i="36"/>
  <c r="Q136" i="36"/>
  <c r="Q167" i="36"/>
  <c r="Q112" i="36"/>
  <c r="Q74" i="36"/>
  <c r="Q174" i="36"/>
  <c r="Q57" i="36"/>
  <c r="Q29" i="36"/>
  <c r="Q26" i="36" s="1"/>
  <c r="Q195" i="36"/>
  <c r="Q193" i="36"/>
  <c r="Q192" i="36" s="1"/>
  <c r="N1186" i="59"/>
  <c r="Q1186" i="59" s="1"/>
  <c r="G1194" i="59"/>
  <c r="N1193" i="59"/>
  <c r="Q1193" i="59" s="1"/>
  <c r="G1189" i="59"/>
  <c r="N1189" i="59" s="1"/>
  <c r="Q1189" i="59" s="1"/>
  <c r="N1188" i="59"/>
  <c r="Q1188" i="59" s="1"/>
  <c r="G1181" i="59"/>
  <c r="N1187" i="59"/>
  <c r="Q1187" i="59" s="1"/>
  <c r="N1192" i="59"/>
  <c r="Q1192" i="59" s="1"/>
  <c r="C9" i="52" l="1"/>
  <c r="C6" i="52"/>
  <c r="Q70" i="39"/>
  <c r="Q64" i="40"/>
  <c r="C17" i="52"/>
  <c r="Q69" i="46"/>
  <c r="H16" i="52"/>
  <c r="Q71" i="44"/>
  <c r="Q51" i="35"/>
  <c r="Q50" i="35" s="1"/>
  <c r="Q49" i="35" s="1"/>
  <c r="H3" i="52" s="1"/>
  <c r="Q99" i="43"/>
  <c r="Q86" i="43" s="1"/>
  <c r="Q85" i="43" s="1"/>
  <c r="Q84" i="43" s="1"/>
  <c r="Q83" i="43" s="1"/>
  <c r="Q82" i="43" s="1"/>
  <c r="C2" i="52"/>
  <c r="Q44" i="43"/>
  <c r="Q45" i="43"/>
  <c r="Q24" i="34"/>
  <c r="Q23" i="34" s="1"/>
  <c r="Q22" i="34" s="1"/>
  <c r="Q73" i="36"/>
  <c r="Q66" i="36" s="1"/>
  <c r="Q65" i="36" s="1"/>
  <c r="Q64" i="36" s="1"/>
  <c r="Q63" i="36" s="1"/>
  <c r="Q62" i="36" s="1"/>
  <c r="Q53" i="36"/>
  <c r="Q52" i="36" s="1"/>
  <c r="Q51" i="36" s="1"/>
  <c r="Q50" i="36" s="1"/>
  <c r="Q49" i="36" s="1"/>
  <c r="Q135" i="36"/>
  <c r="Q128" i="36" s="1"/>
  <c r="Q127" i="36" s="1"/>
  <c r="Q126" i="36" s="1"/>
  <c r="Q125" i="36" s="1"/>
  <c r="Q124" i="36" s="1"/>
  <c r="Q104" i="36"/>
  <c r="Q166" i="36"/>
  <c r="Q159" i="36" s="1"/>
  <c r="Q158" i="36" s="1"/>
  <c r="Q157" i="36" s="1"/>
  <c r="Q156" i="36" s="1"/>
  <c r="Q155" i="36" s="1"/>
  <c r="Q25" i="36"/>
  <c r="Q23" i="36" s="1"/>
  <c r="Q22" i="36" s="1"/>
  <c r="Q1184" i="59"/>
  <c r="N1181" i="59"/>
  <c r="Q1181" i="59" s="1"/>
  <c r="G1182" i="59"/>
  <c r="N1194" i="59"/>
  <c r="Q1194" i="59" s="1"/>
  <c r="G1195" i="59"/>
  <c r="N1195" i="59" s="1"/>
  <c r="Q1195" i="59" s="1"/>
  <c r="Q23" i="43" l="1"/>
  <c r="Q22" i="43" s="1"/>
  <c r="Q21" i="43" s="1"/>
  <c r="Q23" i="38"/>
  <c r="Q22" i="38" s="1"/>
  <c r="Q21" i="38" s="1"/>
  <c r="Q1190" i="59"/>
  <c r="Q97" i="36"/>
  <c r="Q96" i="36" s="1"/>
  <c r="Q95" i="36" s="1"/>
  <c r="Q94" i="36" s="1"/>
  <c r="Q93" i="36" s="1"/>
  <c r="Q206" i="36" s="1"/>
  <c r="G1183" i="59"/>
  <c r="N1183" i="59" s="1"/>
  <c r="Q1183" i="59" s="1"/>
  <c r="N1182" i="59"/>
  <c r="Q1182" i="59" s="1"/>
  <c r="H9" i="52" l="1"/>
  <c r="Q85" i="38"/>
  <c r="H2" i="52"/>
  <c r="Q137" i="43"/>
  <c r="C10" i="50" s="1"/>
  <c r="Q1178" i="59"/>
  <c r="Q1177" i="59" s="1"/>
  <c r="Q1342" i="59"/>
  <c r="Q1341" i="59"/>
  <c r="Q1439" i="59"/>
  <c r="Q1438" i="59"/>
  <c r="Q1447" i="59"/>
  <c r="Q1446" i="59"/>
  <c r="Q1437" i="59"/>
  <c r="Q1435" i="59"/>
  <c r="Q1434" i="59"/>
  <c r="Q1433" i="59"/>
  <c r="Q1425" i="59"/>
  <c r="Q1424" i="59"/>
  <c r="Q1423" i="59"/>
  <c r="Q1422" i="59"/>
  <c r="Q1421" i="59"/>
  <c r="Q1420" i="59"/>
  <c r="Q1419" i="59"/>
  <c r="Q1418" i="59"/>
  <c r="Q1417" i="59"/>
  <c r="N1412" i="59"/>
  <c r="Q1412" i="59" s="1"/>
  <c r="Q1410" i="59" s="1"/>
  <c r="Q1409" i="59" s="1"/>
  <c r="Q1407" i="59"/>
  <c r="Q1406" i="59"/>
  <c r="Q1405" i="59"/>
  <c r="Q1404" i="59"/>
  <c r="Q1403" i="59"/>
  <c r="Q1402" i="59"/>
  <c r="Q1401" i="59"/>
  <c r="Q1400" i="59"/>
  <c r="Q1399" i="59"/>
  <c r="N1395" i="59"/>
  <c r="Q1395" i="59" s="1"/>
  <c r="Q1393" i="59" s="1"/>
  <c r="Q1392" i="59" s="1"/>
  <c r="Q1388" i="59"/>
  <c r="Q1386" i="59" s="1"/>
  <c r="Q1385" i="59" s="1"/>
  <c r="Q1383" i="59"/>
  <c r="Q1380" i="59" s="1"/>
  <c r="Q1379" i="59" s="1"/>
  <c r="Q1377" i="59"/>
  <c r="Q1376" i="59" s="1"/>
  <c r="Q1375" i="59" s="1"/>
  <c r="Q1373" i="59"/>
  <c r="Q1372" i="59"/>
  <c r="Q1370" i="59"/>
  <c r="Q1369" i="59"/>
  <c r="Q1367" i="59"/>
  <c r="Q1366" i="59"/>
  <c r="Q1364" i="59"/>
  <c r="Q1363" i="59"/>
  <c r="Q1361" i="59"/>
  <c r="Q1360" i="59"/>
  <c r="Q1358" i="59"/>
  <c r="Q1357" i="59"/>
  <c r="Q1355" i="59"/>
  <c r="Q1354" i="59"/>
  <c r="Q1352" i="59"/>
  <c r="Q1351" i="59"/>
  <c r="Q1349" i="59"/>
  <c r="Q1348" i="59"/>
  <c r="Q1339" i="59"/>
  <c r="Q1338" i="59"/>
  <c r="Q1337" i="59"/>
  <c r="Q1336" i="59"/>
  <c r="Q1335" i="59"/>
  <c r="Q1327" i="59"/>
  <c r="Q1326" i="59"/>
  <c r="Q1314" i="59"/>
  <c r="Q1313" i="59"/>
  <c r="Q1312" i="59"/>
  <c r="Q1307" i="59"/>
  <c r="Q1306" i="59"/>
  <c r="Q1299" i="59"/>
  <c r="N1298" i="59"/>
  <c r="Q1298" i="59" s="1"/>
  <c r="N1297" i="59"/>
  <c r="Q1297" i="59" s="1"/>
  <c r="N1296" i="59"/>
  <c r="Q1296" i="59" s="1"/>
  <c r="Q1294" i="59"/>
  <c r="N1293" i="59"/>
  <c r="Q1293" i="59" s="1"/>
  <c r="N1292" i="59"/>
  <c r="Q1292" i="59" s="1"/>
  <c r="N1291" i="59"/>
  <c r="Q1291" i="59" s="1"/>
  <c r="N1290" i="59"/>
  <c r="Q1290" i="59" s="1"/>
  <c r="Q1285" i="59"/>
  <c r="N1284" i="59"/>
  <c r="Q1284" i="59" s="1"/>
  <c r="N1283" i="59"/>
  <c r="Q1283" i="59" s="1"/>
  <c r="N1282" i="59"/>
  <c r="Q1282" i="59" s="1"/>
  <c r="Q1280" i="59"/>
  <c r="N1279" i="59"/>
  <c r="Q1279" i="59" s="1"/>
  <c r="N1278" i="59"/>
  <c r="Q1278" i="59" s="1"/>
  <c r="N1277" i="59"/>
  <c r="Q1277" i="59" s="1"/>
  <c r="N1276" i="59"/>
  <c r="Q1276" i="59" s="1"/>
  <c r="Q1268" i="59"/>
  <c r="Q1267" i="59" s="1"/>
  <c r="Q1266" i="59" s="1"/>
  <c r="Q1265" i="59" s="1"/>
  <c r="Q1264" i="59" s="1"/>
  <c r="Q1263" i="59" s="1"/>
  <c r="Q1261" i="59"/>
  <c r="Q1260" i="59" s="1"/>
  <c r="N1259" i="59"/>
  <c r="Q1259" i="59" s="1"/>
  <c r="N1258" i="59"/>
  <c r="Q1258" i="59" s="1"/>
  <c r="N1257" i="59"/>
  <c r="Q1257" i="59" s="1"/>
  <c r="N1256" i="59"/>
  <c r="Q1256" i="59" s="1"/>
  <c r="Q1254" i="59"/>
  <c r="N1253" i="59"/>
  <c r="Q1253" i="59" s="1"/>
  <c r="N1252" i="59"/>
  <c r="Q1252" i="59" s="1"/>
  <c r="Q1242" i="59"/>
  <c r="Q1241" i="59"/>
  <c r="Q1240" i="59"/>
  <c r="Q1237" i="59"/>
  <c r="Q1236" i="59"/>
  <c r="Q1235" i="59"/>
  <c r="Q1234" i="59"/>
  <c r="Q1233" i="59"/>
  <c r="Q1232" i="59"/>
  <c r="Q1231" i="59"/>
  <c r="Q1225" i="59"/>
  <c r="Q1224" i="59" s="1"/>
  <c r="Q1223" i="59"/>
  <c r="Q1222" i="59" s="1"/>
  <c r="N1218" i="59"/>
  <c r="Q1218" i="59" s="1"/>
  <c r="J1207" i="59"/>
  <c r="J1217" i="59" s="1"/>
  <c r="G1207" i="59"/>
  <c r="N1206" i="59"/>
  <c r="Q1206" i="59" s="1"/>
  <c r="N1205" i="59"/>
  <c r="Q1205" i="59" s="1"/>
  <c r="J1203" i="59"/>
  <c r="J1214" i="59" s="1"/>
  <c r="G1203" i="59"/>
  <c r="N1202" i="59"/>
  <c r="Q1202" i="59" s="1"/>
  <c r="N1174" i="59"/>
  <c r="Q1174" i="59" s="1"/>
  <c r="Q1172" i="59" s="1"/>
  <c r="N1171" i="59"/>
  <c r="Q1171" i="59" s="1"/>
  <c r="Q1166" i="59"/>
  <c r="Q1165" i="59" s="1"/>
  <c r="Q1162" i="59"/>
  <c r="Q1161" i="59" s="1"/>
  <c r="Q1160" i="59" s="1"/>
  <c r="Q1158" i="59"/>
  <c r="Q1157" i="59" s="1"/>
  <c r="N1156" i="59"/>
  <c r="Q1156" i="59" s="1"/>
  <c r="Q1155" i="59" s="1"/>
  <c r="N1154" i="59"/>
  <c r="Q1154" i="59" s="1"/>
  <c r="N1153" i="59"/>
  <c r="Q1153" i="59" s="1"/>
  <c r="N1152" i="59"/>
  <c r="Q1152" i="59" s="1"/>
  <c r="N1151" i="59"/>
  <c r="Q1151" i="59" s="1"/>
  <c r="N1149" i="59"/>
  <c r="Q1149" i="59" s="1"/>
  <c r="Q1148" i="59" s="1"/>
  <c r="N1147" i="59"/>
  <c r="Q1147" i="59" s="1"/>
  <c r="Q1146" i="59" s="1"/>
  <c r="N1139" i="59"/>
  <c r="Q1139" i="59" s="1"/>
  <c r="N1138" i="59"/>
  <c r="Q1138" i="59" s="1"/>
  <c r="N1137" i="59"/>
  <c r="Q1137" i="59" s="1"/>
  <c r="N1135" i="59"/>
  <c r="Q1135" i="59" s="1"/>
  <c r="N1134" i="59"/>
  <c r="Q1134" i="59" s="1"/>
  <c r="N1133" i="59"/>
  <c r="Q1133" i="59" s="1"/>
  <c r="N1131" i="59"/>
  <c r="Q1131" i="59" s="1"/>
  <c r="N1130" i="59"/>
  <c r="Q1130" i="59" s="1"/>
  <c r="N1129" i="59"/>
  <c r="Q1129" i="59" s="1"/>
  <c r="N1127" i="59"/>
  <c r="Q1127" i="59" s="1"/>
  <c r="N1126" i="59"/>
  <c r="Q1126" i="59" s="1"/>
  <c r="N1125" i="59"/>
  <c r="Q1125" i="59" s="1"/>
  <c r="N1123" i="59"/>
  <c r="Q1123" i="59" s="1"/>
  <c r="N1122" i="59"/>
  <c r="Q1122" i="59" s="1"/>
  <c r="N1121" i="59"/>
  <c r="Q1121" i="59" s="1"/>
  <c r="N1119" i="59"/>
  <c r="Q1119" i="59" s="1"/>
  <c r="N1118" i="59"/>
  <c r="Q1118" i="59" s="1"/>
  <c r="N1117" i="59"/>
  <c r="Q1117" i="59" s="1"/>
  <c r="N1115" i="59"/>
  <c r="Q1115" i="59" s="1"/>
  <c r="N1114" i="59"/>
  <c r="Q1114" i="59" s="1"/>
  <c r="N1113" i="59"/>
  <c r="Q1113" i="59" s="1"/>
  <c r="N1111" i="59"/>
  <c r="Q1111" i="59" s="1"/>
  <c r="N1110" i="59"/>
  <c r="Q1110" i="59" s="1"/>
  <c r="N1109" i="59"/>
  <c r="Q1109" i="59" s="1"/>
  <c r="N1107" i="59"/>
  <c r="Q1107" i="59" s="1"/>
  <c r="N1106" i="59"/>
  <c r="Q1106" i="59" s="1"/>
  <c r="N1105" i="59"/>
  <c r="Q1105" i="59" s="1"/>
  <c r="N1103" i="59"/>
  <c r="Q1103" i="59" s="1"/>
  <c r="N1102" i="59"/>
  <c r="Q1102" i="59" s="1"/>
  <c r="N1101" i="59"/>
  <c r="Q1101" i="59" s="1"/>
  <c r="N1094" i="59"/>
  <c r="Q1094" i="59" s="1"/>
  <c r="N1093" i="59"/>
  <c r="Q1093" i="59" s="1"/>
  <c r="N1092" i="59"/>
  <c r="Q1092" i="59" s="1"/>
  <c r="N1091" i="59"/>
  <c r="Q1091" i="59" s="1"/>
  <c r="Q1088" i="59"/>
  <c r="N1087" i="59"/>
  <c r="Q1087" i="59" s="1"/>
  <c r="N1086" i="59"/>
  <c r="Q1086" i="59" s="1"/>
  <c r="N1085" i="59"/>
  <c r="Q1085" i="59" s="1"/>
  <c r="Q1075" i="59"/>
  <c r="Q1074" i="59"/>
  <c r="Q1073" i="59"/>
  <c r="Q1072" i="59"/>
  <c r="Q1071" i="59"/>
  <c r="Q1070" i="59"/>
  <c r="Q1069" i="59"/>
  <c r="Q1068" i="59"/>
  <c r="Q1067" i="59"/>
  <c r="Q1066" i="59"/>
  <c r="N1059" i="59"/>
  <c r="Q1059" i="59" s="1"/>
  <c r="N1058" i="59"/>
  <c r="Q1058" i="59" s="1"/>
  <c r="N1057" i="59"/>
  <c r="Q1057" i="59" s="1"/>
  <c r="N1056" i="59"/>
  <c r="Q1056" i="59" s="1"/>
  <c r="N1055" i="59"/>
  <c r="Q1055" i="59" s="1"/>
  <c r="N1054" i="59"/>
  <c r="Q1054" i="59" s="1"/>
  <c r="N1053" i="59"/>
  <c r="Q1053" i="59" s="1"/>
  <c r="N1052" i="59"/>
  <c r="Q1052" i="59" s="1"/>
  <c r="N1051" i="59"/>
  <c r="Q1051" i="59" s="1"/>
  <c r="N1050" i="59"/>
  <c r="Q1050" i="59" s="1"/>
  <c r="N1045" i="59"/>
  <c r="Q1045" i="59" s="1"/>
  <c r="Q1044" i="59" s="1"/>
  <c r="Q1043" i="59" s="1"/>
  <c r="Q1042" i="59" s="1"/>
  <c r="Q1040" i="59"/>
  <c r="N1039" i="59"/>
  <c r="Q1039" i="59" s="1"/>
  <c r="N1038" i="59"/>
  <c r="Q1038" i="59" s="1"/>
  <c r="N1037" i="59"/>
  <c r="Q1037" i="59" s="1"/>
  <c r="N1035" i="59"/>
  <c r="Q1035" i="59" s="1"/>
  <c r="N1034" i="59"/>
  <c r="Q1034" i="59" s="1"/>
  <c r="N1033" i="59"/>
  <c r="Q1033" i="59" s="1"/>
  <c r="N1032" i="59"/>
  <c r="Q1032" i="59" s="1"/>
  <c r="Q1028" i="59"/>
  <c r="N1027" i="59"/>
  <c r="Q1027" i="59" s="1"/>
  <c r="N1026" i="59"/>
  <c r="Q1026" i="59" s="1"/>
  <c r="N1025" i="59"/>
  <c r="Q1025" i="59" s="1"/>
  <c r="N1023" i="59"/>
  <c r="Q1023" i="59" s="1"/>
  <c r="N1022" i="59"/>
  <c r="Q1022" i="59" s="1"/>
  <c r="N1021" i="59"/>
  <c r="Q1021" i="59" s="1"/>
  <c r="N1020" i="59"/>
  <c r="Q1020" i="59" s="1"/>
  <c r="Q1016" i="59"/>
  <c r="N1015" i="59"/>
  <c r="Q1015" i="59" s="1"/>
  <c r="N1014" i="59"/>
  <c r="Q1014" i="59" s="1"/>
  <c r="N1013" i="59"/>
  <c r="Q1013" i="59" s="1"/>
  <c r="N1011" i="59"/>
  <c r="Q1011" i="59" s="1"/>
  <c r="N1010" i="59"/>
  <c r="Q1010" i="59" s="1"/>
  <c r="N1009" i="59"/>
  <c r="Q1009" i="59" s="1"/>
  <c r="N1008" i="59"/>
  <c r="Q1008" i="59" s="1"/>
  <c r="Q1002" i="59"/>
  <c r="Q1001" i="59"/>
  <c r="Q1000" i="59"/>
  <c r="Q999" i="59"/>
  <c r="Q998" i="59"/>
  <c r="Q997" i="59"/>
  <c r="Q996" i="59"/>
  <c r="Q995" i="59"/>
  <c r="Q994" i="59"/>
  <c r="Q993" i="59"/>
  <c r="N988" i="59"/>
  <c r="Q988" i="59" s="1"/>
  <c r="N986" i="59"/>
  <c r="Q986" i="59" s="1"/>
  <c r="N984" i="59"/>
  <c r="Q984" i="59" s="1"/>
  <c r="Q983" i="59" s="1"/>
  <c r="R983" i="59" s="1"/>
  <c r="N981" i="59"/>
  <c r="Q981" i="59" s="1"/>
  <c r="N975" i="59"/>
  <c r="Q975" i="59" s="1"/>
  <c r="N974" i="59"/>
  <c r="Q974" i="59" s="1"/>
  <c r="N973" i="59"/>
  <c r="Q973" i="59" s="1"/>
  <c r="N970" i="59"/>
  <c r="Q970" i="59" s="1"/>
  <c r="N969" i="59"/>
  <c r="Q969" i="59" s="1"/>
  <c r="N968" i="59"/>
  <c r="Q968" i="59" s="1"/>
  <c r="N965" i="59"/>
  <c r="Q965" i="59" s="1"/>
  <c r="N964" i="59"/>
  <c r="Q964" i="59" s="1"/>
  <c r="N963" i="59"/>
  <c r="Q963" i="59" s="1"/>
  <c r="Q950" i="59"/>
  <c r="N949" i="59"/>
  <c r="Q949" i="59" s="1"/>
  <c r="N948" i="59"/>
  <c r="Q948" i="59" s="1"/>
  <c r="Q945" i="59"/>
  <c r="N944" i="59"/>
  <c r="Q944" i="59" s="1"/>
  <c r="N943" i="59"/>
  <c r="Q943" i="59" s="1"/>
  <c r="Q940" i="59"/>
  <c r="N939" i="59"/>
  <c r="Q939" i="59" s="1"/>
  <c r="N938" i="59"/>
  <c r="Q938" i="59" s="1"/>
  <c r="N935" i="59"/>
  <c r="Q935" i="59" s="1"/>
  <c r="N934" i="59"/>
  <c r="Q934" i="59" s="1"/>
  <c r="N933" i="59"/>
  <c r="Q933" i="59" s="1"/>
  <c r="Q930" i="59"/>
  <c r="N929" i="59"/>
  <c r="Q929" i="59" s="1"/>
  <c r="N928" i="59"/>
  <c r="Q928" i="59" s="1"/>
  <c r="Q925" i="59"/>
  <c r="N924" i="59"/>
  <c r="Q924" i="59" s="1"/>
  <c r="N923" i="59"/>
  <c r="Q923" i="59" s="1"/>
  <c r="Q920" i="59"/>
  <c r="N919" i="59"/>
  <c r="Q919" i="59" s="1"/>
  <c r="N918" i="59"/>
  <c r="Q918" i="59" s="1"/>
  <c r="N911" i="59"/>
  <c r="Q911" i="59" s="1"/>
  <c r="N910" i="59"/>
  <c r="Q910" i="59" s="1"/>
  <c r="N909" i="59"/>
  <c r="Q909" i="59" s="1"/>
  <c r="N906" i="59"/>
  <c r="Q906" i="59" s="1"/>
  <c r="N905" i="59"/>
  <c r="Q905" i="59" s="1"/>
  <c r="N904" i="59"/>
  <c r="Q904" i="59" s="1"/>
  <c r="N901" i="59"/>
  <c r="Q901" i="59" s="1"/>
  <c r="N900" i="59"/>
  <c r="Q900" i="59" s="1"/>
  <c r="N899" i="59"/>
  <c r="Q899" i="59" s="1"/>
  <c r="G890" i="59"/>
  <c r="N889" i="59"/>
  <c r="Q889" i="59" s="1"/>
  <c r="N884" i="59"/>
  <c r="Q884" i="59" s="1"/>
  <c r="N883" i="59"/>
  <c r="Q883" i="59" s="1"/>
  <c r="Q876" i="59"/>
  <c r="H30" i="50" s="1"/>
  <c r="Q871" i="59"/>
  <c r="Q870" i="59" s="1"/>
  <c r="Q869" i="59" s="1"/>
  <c r="N867" i="59"/>
  <c r="Q867" i="59" s="1"/>
  <c r="N866" i="59"/>
  <c r="Q866" i="59" s="1"/>
  <c r="N865" i="59"/>
  <c r="Q865" i="59" s="1"/>
  <c r="N863" i="59"/>
  <c r="Q863" i="59" s="1"/>
  <c r="N862" i="59"/>
  <c r="Q862" i="59" s="1"/>
  <c r="N861" i="59"/>
  <c r="Q861" i="59" s="1"/>
  <c r="N859" i="59"/>
  <c r="Q859" i="59" s="1"/>
  <c r="N858" i="59"/>
  <c r="Q858" i="59" s="1"/>
  <c r="N857" i="59"/>
  <c r="Q857" i="59" s="1"/>
  <c r="Q852" i="59"/>
  <c r="Q851" i="59"/>
  <c r="E851" i="59"/>
  <c r="Q850" i="59"/>
  <c r="Q848" i="59"/>
  <c r="Q847" i="59"/>
  <c r="E847" i="59"/>
  <c r="Q846" i="59"/>
  <c r="Q833" i="59"/>
  <c r="Q832" i="59"/>
  <c r="Q831" i="59"/>
  <c r="Q830" i="59"/>
  <c r="Q825" i="59"/>
  <c r="Q824" i="59"/>
  <c r="Q823" i="59"/>
  <c r="Q818" i="59"/>
  <c r="Q817" i="59"/>
  <c r="Q816" i="59"/>
  <c r="N814" i="59"/>
  <c r="Q814" i="59" s="1"/>
  <c r="N813" i="59"/>
  <c r="Q813" i="59" s="1"/>
  <c r="N812" i="59"/>
  <c r="Q812" i="59" s="1"/>
  <c r="N811" i="59"/>
  <c r="Q811" i="59" s="1"/>
  <c r="N810" i="59"/>
  <c r="Q810" i="59" s="1"/>
  <c r="N809" i="59"/>
  <c r="Q809" i="59" s="1"/>
  <c r="Q808" i="59"/>
  <c r="Q807" i="59"/>
  <c r="N806" i="59"/>
  <c r="Q806" i="59" s="1"/>
  <c r="N805" i="59"/>
  <c r="Q805" i="59" s="1"/>
  <c r="Q799" i="59"/>
  <c r="Q798" i="59" s="1"/>
  <c r="Q797" i="59"/>
  <c r="Q796" i="59" s="1"/>
  <c r="Q795" i="59"/>
  <c r="Q794" i="59"/>
  <c r="Q793" i="59"/>
  <c r="Q792" i="59"/>
  <c r="Q791" i="59"/>
  <c r="Q790" i="59"/>
  <c r="Q788" i="59"/>
  <c r="Q787" i="59"/>
  <c r="Q786" i="59"/>
  <c r="Q781" i="59"/>
  <c r="Q780" i="59" s="1"/>
  <c r="Q776" i="59"/>
  <c r="Q775" i="59" s="1"/>
  <c r="Q774" i="59"/>
  <c r="Q769" i="59"/>
  <c r="N768" i="59"/>
  <c r="Q768" i="59" s="1"/>
  <c r="N767" i="59"/>
  <c r="Q767" i="59" s="1"/>
  <c r="N766" i="59"/>
  <c r="Q766" i="59" s="1"/>
  <c r="Q764" i="59"/>
  <c r="N763" i="59"/>
  <c r="Q763" i="59" s="1"/>
  <c r="N762" i="59"/>
  <c r="Q762" i="59" s="1"/>
  <c r="N761" i="59"/>
  <c r="Q761" i="59" s="1"/>
  <c r="Q759" i="59"/>
  <c r="N758" i="59"/>
  <c r="Q758" i="59" s="1"/>
  <c r="N757" i="59"/>
  <c r="Q757" i="59" s="1"/>
  <c r="N756" i="59"/>
  <c r="Q756" i="59" s="1"/>
  <c r="Q754" i="59"/>
  <c r="N753" i="59"/>
  <c r="Q753" i="59" s="1"/>
  <c r="N752" i="59"/>
  <c r="Q752" i="59" s="1"/>
  <c r="N751" i="59"/>
  <c r="Q751" i="59" s="1"/>
  <c r="Q749" i="59"/>
  <c r="N748" i="59"/>
  <c r="Q748" i="59" s="1"/>
  <c r="N747" i="59"/>
  <c r="Q747" i="59" s="1"/>
  <c r="N746" i="59"/>
  <c r="Q746" i="59" s="1"/>
  <c r="Q744" i="59"/>
  <c r="N743" i="59"/>
  <c r="Q743" i="59" s="1"/>
  <c r="N742" i="59"/>
  <c r="Q742" i="59" s="1"/>
  <c r="N741" i="59"/>
  <c r="Q741" i="59" s="1"/>
  <c r="Q739" i="59"/>
  <c r="N738" i="59"/>
  <c r="Q738" i="59" s="1"/>
  <c r="N737" i="59"/>
  <c r="Q737" i="59" s="1"/>
  <c r="N736" i="59"/>
  <c r="Q736" i="59" s="1"/>
  <c r="Q734" i="59"/>
  <c r="N733" i="59"/>
  <c r="Q733" i="59" s="1"/>
  <c r="N732" i="59"/>
  <c r="Q732" i="59" s="1"/>
  <c r="N731" i="59"/>
  <c r="Q731" i="59" s="1"/>
  <c r="Q729" i="59"/>
  <c r="N728" i="59"/>
  <c r="Q728" i="59" s="1"/>
  <c r="N727" i="59"/>
  <c r="Q727" i="59" s="1"/>
  <c r="N726" i="59"/>
  <c r="Q726" i="59" s="1"/>
  <c r="Q724" i="59"/>
  <c r="N723" i="59"/>
  <c r="Q723" i="59" s="1"/>
  <c r="N722" i="59"/>
  <c r="Q722" i="59" s="1"/>
  <c r="N721" i="59"/>
  <c r="Q721" i="59" s="1"/>
  <c r="Q718" i="59"/>
  <c r="N717" i="59"/>
  <c r="Q717" i="59" s="1"/>
  <c r="N716" i="59"/>
  <c r="Q716" i="59" s="1"/>
  <c r="N715" i="59"/>
  <c r="Q715" i="59" s="1"/>
  <c r="Q713" i="59"/>
  <c r="N712" i="59"/>
  <c r="Q712" i="59" s="1"/>
  <c r="N711" i="59"/>
  <c r="Q711" i="59" s="1"/>
  <c r="N710" i="59"/>
  <c r="Q710" i="59" s="1"/>
  <c r="Q708" i="59"/>
  <c r="N707" i="59"/>
  <c r="Q707" i="59" s="1"/>
  <c r="N706" i="59"/>
  <c r="Q706" i="59" s="1"/>
  <c r="N705" i="59"/>
  <c r="Q705" i="59" s="1"/>
  <c r="Q703" i="59"/>
  <c r="N702" i="59"/>
  <c r="Q702" i="59" s="1"/>
  <c r="N701" i="59"/>
  <c r="Q701" i="59" s="1"/>
  <c r="N700" i="59"/>
  <c r="Q700" i="59" s="1"/>
  <c r="Q698" i="59"/>
  <c r="N697" i="59"/>
  <c r="Q697" i="59" s="1"/>
  <c r="N696" i="59"/>
  <c r="Q696" i="59" s="1"/>
  <c r="N695" i="59"/>
  <c r="Q695" i="59" s="1"/>
  <c r="Q693" i="59"/>
  <c r="N692" i="59"/>
  <c r="Q692" i="59" s="1"/>
  <c r="N691" i="59"/>
  <c r="Q691" i="59" s="1"/>
  <c r="N690" i="59"/>
  <c r="Q690" i="59" s="1"/>
  <c r="Q688" i="59"/>
  <c r="N687" i="59"/>
  <c r="Q687" i="59" s="1"/>
  <c r="N686" i="59"/>
  <c r="Q686" i="59" s="1"/>
  <c r="N685" i="59"/>
  <c r="Q685" i="59" s="1"/>
  <c r="Q683" i="59"/>
  <c r="N682" i="59"/>
  <c r="Q682" i="59" s="1"/>
  <c r="N681" i="59"/>
  <c r="Q681" i="59" s="1"/>
  <c r="N680" i="59"/>
  <c r="Q680" i="59" s="1"/>
  <c r="Q678" i="59"/>
  <c r="N677" i="59"/>
  <c r="Q677" i="59" s="1"/>
  <c r="N676" i="59"/>
  <c r="Q676" i="59" s="1"/>
  <c r="N675" i="59"/>
  <c r="Q675" i="59" s="1"/>
  <c r="Q673" i="59"/>
  <c r="N672" i="59"/>
  <c r="Q672" i="59" s="1"/>
  <c r="N671" i="59"/>
  <c r="Q671" i="59" s="1"/>
  <c r="N670" i="59"/>
  <c r="Q670" i="59" s="1"/>
  <c r="Q664" i="59"/>
  <c r="N663" i="59"/>
  <c r="Q663" i="59" s="1"/>
  <c r="N662" i="59"/>
  <c r="Q662" i="59" s="1"/>
  <c r="N661" i="59"/>
  <c r="Q661" i="59" s="1"/>
  <c r="Q658" i="59"/>
  <c r="N657" i="59"/>
  <c r="Q657" i="59" s="1"/>
  <c r="N656" i="59"/>
  <c r="Q656" i="59" s="1"/>
  <c r="N655" i="59"/>
  <c r="Q655" i="59" s="1"/>
  <c r="Q652" i="59"/>
  <c r="N651" i="59"/>
  <c r="Q651" i="59" s="1"/>
  <c r="N650" i="59"/>
  <c r="Q650" i="59" s="1"/>
  <c r="N649" i="59"/>
  <c r="Q649" i="59" s="1"/>
  <c r="Q637" i="59"/>
  <c r="Q636" i="59" s="1"/>
  <c r="Q635" i="59"/>
  <c r="Q634" i="59" s="1"/>
  <c r="Q633" i="59"/>
  <c r="Q632" i="59" s="1"/>
  <c r="Q631" i="59"/>
  <c r="Q630" i="59" s="1"/>
  <c r="N629" i="59"/>
  <c r="Q629" i="59" s="1"/>
  <c r="Q628" i="59" s="1"/>
  <c r="N623" i="59"/>
  <c r="Q623" i="59" s="1"/>
  <c r="N622" i="59"/>
  <c r="Q622" i="59" s="1"/>
  <c r="Q617" i="59"/>
  <c r="Q616" i="59" s="1"/>
  <c r="Q615" i="59" s="1"/>
  <c r="Q614" i="59"/>
  <c r="Q613" i="59" s="1"/>
  <c r="Q612" i="59" s="1"/>
  <c r="Q611" i="59"/>
  <c r="Q610" i="59" s="1"/>
  <c r="Q609" i="59"/>
  <c r="Q608" i="59"/>
  <c r="Q606" i="59"/>
  <c r="Q605" i="59"/>
  <c r="N603" i="59"/>
  <c r="Q603" i="59" s="1"/>
  <c r="Q602" i="59" s="1"/>
  <c r="N601" i="59"/>
  <c r="Q601" i="59" s="1"/>
  <c r="N600" i="59"/>
  <c r="Q600" i="59" s="1"/>
  <c r="N599" i="59"/>
  <c r="Q599" i="59" s="1"/>
  <c r="N598" i="59"/>
  <c r="Q598" i="59" s="1"/>
  <c r="N597" i="59"/>
  <c r="Q597" i="59" s="1"/>
  <c r="N596" i="59"/>
  <c r="Q596" i="59" s="1"/>
  <c r="N595" i="59"/>
  <c r="Q595" i="59" s="1"/>
  <c r="N594" i="59"/>
  <c r="Q594" i="59" s="1"/>
  <c r="N593" i="59"/>
  <c r="Q593" i="59" s="1"/>
  <c r="N592" i="59"/>
  <c r="Q592" i="59" s="1"/>
  <c r="Q589" i="59"/>
  <c r="Q588" i="59"/>
  <c r="Q587" i="59"/>
  <c r="Q586" i="59"/>
  <c r="Q585" i="59"/>
  <c r="Q584" i="59"/>
  <c r="Q583" i="59"/>
  <c r="Q582" i="59"/>
  <c r="Q581" i="59"/>
  <c r="Q579" i="59"/>
  <c r="Q578" i="59" s="1"/>
  <c r="Q577" i="59"/>
  <c r="Q576" i="59"/>
  <c r="Q567" i="59"/>
  <c r="Q566" i="59" s="1"/>
  <c r="Q565" i="59" s="1"/>
  <c r="Q564" i="59"/>
  <c r="Q563" i="59" s="1"/>
  <c r="Q562" i="59" s="1"/>
  <c r="Q561" i="59"/>
  <c r="Q560" i="59" s="1"/>
  <c r="Q559" i="59"/>
  <c r="Q558" i="59"/>
  <c r="Q556" i="59"/>
  <c r="Q555" i="59"/>
  <c r="N553" i="59"/>
  <c r="Q553" i="59" s="1"/>
  <c r="Q552" i="59" s="1"/>
  <c r="N551" i="59"/>
  <c r="Q551" i="59" s="1"/>
  <c r="N550" i="59"/>
  <c r="Q550" i="59" s="1"/>
  <c r="N549" i="59"/>
  <c r="Q549" i="59" s="1"/>
  <c r="N548" i="59"/>
  <c r="Q548" i="59" s="1"/>
  <c r="N547" i="59"/>
  <c r="Q547" i="59" s="1"/>
  <c r="N546" i="59"/>
  <c r="Q546" i="59" s="1"/>
  <c r="N545" i="59"/>
  <c r="Q545" i="59" s="1"/>
  <c r="N544" i="59"/>
  <c r="Q544" i="59" s="1"/>
  <c r="N543" i="59"/>
  <c r="Q543" i="59" s="1"/>
  <c r="N542" i="59"/>
  <c r="Q542" i="59" s="1"/>
  <c r="Q539" i="59"/>
  <c r="Q538" i="59"/>
  <c r="Q537" i="59"/>
  <c r="Q536" i="59"/>
  <c r="Q535" i="59"/>
  <c r="Q534" i="59"/>
  <c r="Q533" i="59"/>
  <c r="Q532" i="59"/>
  <c r="Q531" i="59"/>
  <c r="Q529" i="59"/>
  <c r="Q528" i="59" s="1"/>
  <c r="Q527" i="59"/>
  <c r="Q526" i="59"/>
  <c r="Q517" i="59"/>
  <c r="Q516" i="59" s="1"/>
  <c r="Q515" i="59" s="1"/>
  <c r="Q514" i="59"/>
  <c r="Q513" i="59" s="1"/>
  <c r="Q512" i="59" s="1"/>
  <c r="Q511" i="59"/>
  <c r="Q510" i="59" s="1"/>
  <c r="Q509" i="59"/>
  <c r="Q508" i="59"/>
  <c r="Q506" i="59"/>
  <c r="Q505" i="59"/>
  <c r="N503" i="59"/>
  <c r="Q503" i="59" s="1"/>
  <c r="Q502" i="59" s="1"/>
  <c r="N501" i="59"/>
  <c r="Q501" i="59" s="1"/>
  <c r="N500" i="59"/>
  <c r="Q500" i="59" s="1"/>
  <c r="N499" i="59"/>
  <c r="Q499" i="59" s="1"/>
  <c r="N498" i="59"/>
  <c r="Q498" i="59" s="1"/>
  <c r="N497" i="59"/>
  <c r="Q497" i="59" s="1"/>
  <c r="N496" i="59"/>
  <c r="Q496" i="59" s="1"/>
  <c r="N495" i="59"/>
  <c r="Q495" i="59" s="1"/>
  <c r="N494" i="59"/>
  <c r="Q494" i="59" s="1"/>
  <c r="N493" i="59"/>
  <c r="Q493" i="59" s="1"/>
  <c r="N492" i="59"/>
  <c r="Q492" i="59" s="1"/>
  <c r="Q489" i="59"/>
  <c r="Q488" i="59"/>
  <c r="Q487" i="59"/>
  <c r="Q486" i="59"/>
  <c r="Q485" i="59"/>
  <c r="Q484" i="59"/>
  <c r="Q483" i="59"/>
  <c r="Q482" i="59"/>
  <c r="Q481" i="59"/>
  <c r="Q479" i="59"/>
  <c r="Q478" i="59" s="1"/>
  <c r="Q477" i="59"/>
  <c r="Q476" i="59"/>
  <c r="Q467" i="59"/>
  <c r="Q466" i="59" s="1"/>
  <c r="Q465" i="59" s="1"/>
  <c r="Q464" i="59"/>
  <c r="Q463" i="59" s="1"/>
  <c r="Q462" i="59" s="1"/>
  <c r="Q461" i="59"/>
  <c r="Q460" i="59" s="1"/>
  <c r="Q459" i="59"/>
  <c r="Q458" i="59"/>
  <c r="Q456" i="59"/>
  <c r="Q455" i="59"/>
  <c r="N453" i="59"/>
  <c r="Q453" i="59" s="1"/>
  <c r="Q452" i="59" s="1"/>
  <c r="N451" i="59"/>
  <c r="Q451" i="59" s="1"/>
  <c r="N450" i="59"/>
  <c r="Q450" i="59" s="1"/>
  <c r="N449" i="59"/>
  <c r="Q449" i="59" s="1"/>
  <c r="N448" i="59"/>
  <c r="Q448" i="59" s="1"/>
  <c r="N447" i="59"/>
  <c r="Q447" i="59" s="1"/>
  <c r="N446" i="59"/>
  <c r="Q446" i="59" s="1"/>
  <c r="N445" i="59"/>
  <c r="Q445" i="59" s="1"/>
  <c r="N444" i="59"/>
  <c r="Q444" i="59" s="1"/>
  <c r="N443" i="59"/>
  <c r="Q443" i="59" s="1"/>
  <c r="N442" i="59"/>
  <c r="Q442" i="59" s="1"/>
  <c r="Q439" i="59"/>
  <c r="Q438" i="59"/>
  <c r="Q437" i="59"/>
  <c r="Q436" i="59"/>
  <c r="Q435" i="59"/>
  <c r="Q434" i="59"/>
  <c r="Q433" i="59"/>
  <c r="Q432" i="59"/>
  <c r="Q431" i="59"/>
  <c r="Q429" i="59"/>
  <c r="Q428" i="59" s="1"/>
  <c r="Q427" i="59"/>
  <c r="Q426" i="59"/>
  <c r="N417" i="59"/>
  <c r="Q417" i="59" s="1"/>
  <c r="N416" i="59"/>
  <c r="Q416" i="59" s="1"/>
  <c r="N415" i="59"/>
  <c r="Q415" i="59" s="1"/>
  <c r="Q413" i="59"/>
  <c r="Q412" i="59" s="1"/>
  <c r="Q404" i="59"/>
  <c r="Q403" i="59"/>
  <c r="Q402" i="59"/>
  <c r="Q401" i="59"/>
  <c r="Q400" i="59"/>
  <c r="Q399" i="59"/>
  <c r="Q398" i="59"/>
  <c r="Q397" i="59"/>
  <c r="Q396" i="59"/>
  <c r="Q391" i="59"/>
  <c r="Q390" i="59" s="1"/>
  <c r="Q389" i="59" s="1"/>
  <c r="N387" i="59"/>
  <c r="Q387" i="59" s="1"/>
  <c r="N386" i="59"/>
  <c r="Q386" i="59" s="1"/>
  <c r="Q380" i="59"/>
  <c r="Q379" i="59"/>
  <c r="Q378" i="59"/>
  <c r="Q377" i="59"/>
  <c r="Q376" i="59"/>
  <c r="Q375" i="59"/>
  <c r="Q374" i="59"/>
  <c r="Q373" i="59"/>
  <c r="Q372" i="59"/>
  <c r="Q367" i="59"/>
  <c r="Q366" i="59" s="1"/>
  <c r="Q365" i="59" s="1"/>
  <c r="Q363" i="59"/>
  <c r="Q362" i="59" s="1"/>
  <c r="Q361" i="59" s="1"/>
  <c r="N359" i="59"/>
  <c r="Q359" i="59" s="1"/>
  <c r="N358" i="59"/>
  <c r="Q358" i="59" s="1"/>
  <c r="N357" i="59"/>
  <c r="Q357" i="59" s="1"/>
  <c r="N356" i="59"/>
  <c r="Q356" i="59" s="1"/>
  <c r="N355" i="59"/>
  <c r="Q355" i="59" s="1"/>
  <c r="N354" i="59"/>
  <c r="Q354" i="59" s="1"/>
  <c r="N353" i="59"/>
  <c r="Q353" i="59" s="1"/>
  <c r="N352" i="59"/>
  <c r="Q352" i="59" s="1"/>
  <c r="N351" i="59"/>
  <c r="Q351" i="59" s="1"/>
  <c r="N350" i="59"/>
  <c r="Q350" i="59" s="1"/>
  <c r="N348" i="59"/>
  <c r="Q348" i="59" s="1"/>
  <c r="Q347" i="59" s="1"/>
  <c r="Q336" i="59"/>
  <c r="Q329" i="59"/>
  <c r="N328" i="59"/>
  <c r="Q328" i="59" s="1"/>
  <c r="N327" i="59"/>
  <c r="Q327" i="59" s="1"/>
  <c r="N326" i="59"/>
  <c r="Q326" i="59" s="1"/>
  <c r="N321" i="59"/>
  <c r="Q321" i="59" s="1"/>
  <c r="Q317" i="59"/>
  <c r="Q315" i="59" s="1"/>
  <c r="Q314" i="59" s="1"/>
  <c r="Q309" i="59"/>
  <c r="Q307" i="59" s="1"/>
  <c r="Q306" i="59" s="1"/>
  <c r="Q305" i="59" s="1"/>
  <c r="Q304" i="59" s="1"/>
  <c r="Q303" i="59" s="1"/>
  <c r="Q301" i="59"/>
  <c r="Q299" i="59" s="1"/>
  <c r="Q298" i="59" s="1"/>
  <c r="Q297" i="59" s="1"/>
  <c r="Q296" i="59" s="1"/>
  <c r="Q295" i="59" s="1"/>
  <c r="Q289" i="59"/>
  <c r="Q288" i="59"/>
  <c r="Q287" i="59"/>
  <c r="Q286" i="59"/>
  <c r="Q285" i="59"/>
  <c r="Q284" i="59"/>
  <c r="Q283" i="59"/>
  <c r="Q282" i="59"/>
  <c r="Q281" i="59"/>
  <c r="Q279" i="59"/>
  <c r="Q278" i="59"/>
  <c r="Q277" i="59"/>
  <c r="Q276" i="59"/>
  <c r="Q275" i="59"/>
  <c r="Q274" i="59"/>
  <c r="Q273" i="59"/>
  <c r="Q272" i="59"/>
  <c r="Q271" i="59"/>
  <c r="Q269" i="59"/>
  <c r="Q268" i="59"/>
  <c r="Q267" i="59"/>
  <c r="Q266" i="59"/>
  <c r="Q265" i="59"/>
  <c r="Q264" i="59"/>
  <c r="Q263" i="59"/>
  <c r="Q262" i="59"/>
  <c r="Q261" i="59"/>
  <c r="Q255" i="59"/>
  <c r="Q254" i="59"/>
  <c r="Q253" i="59"/>
  <c r="Q249" i="59"/>
  <c r="Q248" i="59"/>
  <c r="Q244" i="59"/>
  <c r="Q243" i="59" s="1"/>
  <c r="Q242" i="59" s="1"/>
  <c r="Q240" i="59"/>
  <c r="Q239" i="59"/>
  <c r="Q238" i="59"/>
  <c r="Q237" i="59"/>
  <c r="Q236" i="59"/>
  <c r="Q235" i="59"/>
  <c r="Q234" i="59"/>
  <c r="Q233" i="59"/>
  <c r="Q229" i="59"/>
  <c r="Q228" i="59"/>
  <c r="Q227" i="59"/>
  <c r="Q226" i="59"/>
  <c r="Q225" i="59"/>
  <c r="Q224" i="59"/>
  <c r="Q223" i="59"/>
  <c r="Q222" i="59"/>
  <c r="Q221" i="59"/>
  <c r="Q217" i="59"/>
  <c r="Q216" i="59" s="1"/>
  <c r="Q215" i="59" s="1"/>
  <c r="Q213" i="59"/>
  <c r="Q212" i="59"/>
  <c r="Q211" i="59"/>
  <c r="Q210" i="59"/>
  <c r="Q209" i="59"/>
  <c r="Q208" i="59"/>
  <c r="Q207" i="59"/>
  <c r="Q206" i="59"/>
  <c r="Q205" i="59"/>
  <c r="Q201" i="59"/>
  <c r="Q200" i="59"/>
  <c r="Q196" i="59"/>
  <c r="Q195" i="59" s="1"/>
  <c r="Q194" i="59" s="1"/>
  <c r="Q192" i="59"/>
  <c r="Q191" i="59"/>
  <c r="Q190" i="59"/>
  <c r="Q189" i="59"/>
  <c r="Q188" i="59"/>
  <c r="Q187" i="59"/>
  <c r="Q186" i="59"/>
  <c r="Q185" i="59"/>
  <c r="Q184" i="59"/>
  <c r="Q180" i="59"/>
  <c r="Q179" i="59" s="1"/>
  <c r="Q178" i="59" s="1"/>
  <c r="Q175" i="59"/>
  <c r="Q173" i="59" s="1"/>
  <c r="Q171" i="59"/>
  <c r="Q170" i="59"/>
  <c r="Q169" i="59"/>
  <c r="Q168" i="59"/>
  <c r="Q167" i="59"/>
  <c r="Q166" i="59"/>
  <c r="Q165" i="59"/>
  <c r="Q164" i="59"/>
  <c r="Q163" i="59"/>
  <c r="Q159" i="59"/>
  <c r="Q158" i="59"/>
  <c r="Q157" i="59"/>
  <c r="Q153" i="59"/>
  <c r="Q152" i="59" s="1"/>
  <c r="Q151" i="59" s="1"/>
  <c r="Q149" i="59"/>
  <c r="Q148" i="59" s="1"/>
  <c r="Q147" i="59" s="1"/>
  <c r="Q145" i="59"/>
  <c r="Q144" i="59" s="1"/>
  <c r="Q143" i="59" s="1"/>
  <c r="Q141" i="59"/>
  <c r="Q140" i="59" s="1"/>
  <c r="Q139" i="59" s="1"/>
  <c r="Q130" i="59"/>
  <c r="N129" i="59"/>
  <c r="Q129" i="59" s="1"/>
  <c r="N128" i="59"/>
  <c r="Q128" i="59" s="1"/>
  <c r="Q126" i="59"/>
  <c r="N125" i="59"/>
  <c r="Q125" i="59" s="1"/>
  <c r="N124" i="59"/>
  <c r="Q124" i="59" s="1"/>
  <c r="Q122" i="59"/>
  <c r="N121" i="59"/>
  <c r="Q121" i="59" s="1"/>
  <c r="N120" i="59"/>
  <c r="Q120" i="59" s="1"/>
  <c r="Q111" i="59"/>
  <c r="Q110" i="59"/>
  <c r="Q109" i="59"/>
  <c r="Q108" i="59"/>
  <c r="Q107" i="59"/>
  <c r="Q106" i="59"/>
  <c r="Q105" i="59"/>
  <c r="Q104" i="59"/>
  <c r="Q103" i="59"/>
  <c r="N101" i="59"/>
  <c r="Q101" i="59" s="1"/>
  <c r="Q96" i="59"/>
  <c r="Q95" i="59"/>
  <c r="Q94" i="59"/>
  <c r="Q93" i="59"/>
  <c r="Q92" i="59"/>
  <c r="Q91" i="59"/>
  <c r="Q90" i="59"/>
  <c r="Q89" i="59"/>
  <c r="Q88" i="59"/>
  <c r="Q87" i="59"/>
  <c r="Q63" i="59"/>
  <c r="Q62" i="59" s="1"/>
  <c r="Q60" i="59"/>
  <c r="Q58" i="59" s="1"/>
  <c r="Q54" i="59"/>
  <c r="N51" i="59"/>
  <c r="Q51" i="59" s="1"/>
  <c r="N50" i="59"/>
  <c r="Q50" i="59" s="1"/>
  <c r="N49" i="59"/>
  <c r="Q49" i="59" s="1"/>
  <c r="Q45" i="59"/>
  <c r="Q43" i="59" s="1"/>
  <c r="Q41" i="59"/>
  <c r="Q40" i="59" s="1"/>
  <c r="Q39" i="59" s="1"/>
  <c r="Q36" i="59"/>
  <c r="Q34" i="59"/>
  <c r="Q27" i="59"/>
  <c r="N26" i="59"/>
  <c r="Q26" i="59" s="1"/>
  <c r="N25" i="59"/>
  <c r="Q25" i="59" s="1"/>
  <c r="Q24" i="59"/>
  <c r="Q22" i="59"/>
  <c r="N21" i="59"/>
  <c r="Q21" i="59" s="1"/>
  <c r="N20" i="59"/>
  <c r="Q20" i="59" s="1"/>
  <c r="Q19" i="59"/>
  <c r="N890" i="59" l="1"/>
  <c r="Q890" i="59" s="1"/>
  <c r="G891" i="59"/>
  <c r="G892" i="59" s="1"/>
  <c r="N892" i="59" s="1"/>
  <c r="Q892" i="59" s="1"/>
  <c r="Q875" i="59"/>
  <c r="Q874" i="59" s="1"/>
  <c r="Q873" i="59" s="1"/>
  <c r="Q99" i="59"/>
  <c r="Q98" i="59" s="1"/>
  <c r="Q100" i="59"/>
  <c r="Q507" i="59"/>
  <c r="Q457" i="59"/>
  <c r="Q504" i="59"/>
  <c r="Q604" i="59"/>
  <c r="Q1012" i="59"/>
  <c r="Q947" i="59"/>
  <c r="Q1064" i="59"/>
  <c r="Q1063" i="59" s="1"/>
  <c r="Q1062" i="59" s="1"/>
  <c r="Q1061" i="59" s="1"/>
  <c r="Q384" i="59"/>
  <c r="Q383" i="59" s="1"/>
  <c r="Q674" i="59"/>
  <c r="Q119" i="59"/>
  <c r="Q246" i="59"/>
  <c r="Q557" i="59"/>
  <c r="Q735" i="59"/>
  <c r="Q1164" i="59"/>
  <c r="Q1353" i="59"/>
  <c r="Q1359" i="59"/>
  <c r="Q1415" i="59"/>
  <c r="Q1414" i="59" s="1"/>
  <c r="Q59" i="59"/>
  <c r="Q183" i="59"/>
  <c r="Q182" i="59" s="1"/>
  <c r="Q232" i="59"/>
  <c r="Q231" i="59" s="1"/>
  <c r="Q454" i="59"/>
  <c r="Q554" i="59"/>
  <c r="Q607" i="59"/>
  <c r="Q669" i="59"/>
  <c r="Q679" i="59"/>
  <c r="Q937" i="59"/>
  <c r="Q1275" i="59"/>
  <c r="Q1310" i="59"/>
  <c r="Q1309" i="59" s="1"/>
  <c r="Q1350" i="59"/>
  <c r="Q1368" i="59"/>
  <c r="Q1432" i="59"/>
  <c r="Q1340" i="59"/>
  <c r="Q684" i="59"/>
  <c r="Q18" i="59"/>
  <c r="Q174" i="59"/>
  <c r="Q414" i="59"/>
  <c r="Q410" i="59" s="1"/>
  <c r="Q409" i="59" s="1"/>
  <c r="Q408" i="59" s="1"/>
  <c r="Q407" i="59" s="1"/>
  <c r="Q406" i="59" s="1"/>
  <c r="Q755" i="59"/>
  <c r="Q779" i="59"/>
  <c r="Q778" i="59" s="1"/>
  <c r="Q1104" i="59"/>
  <c r="Q1120" i="59"/>
  <c r="Q1255" i="59"/>
  <c r="Q1036" i="59"/>
  <c r="Q1136" i="59"/>
  <c r="Q654" i="59"/>
  <c r="Q653" i="59" s="1"/>
  <c r="Q720" i="59"/>
  <c r="Q1334" i="59"/>
  <c r="Q1398" i="59"/>
  <c r="Q1397" i="59" s="1"/>
  <c r="Q44" i="59"/>
  <c r="Q280" i="59"/>
  <c r="Q430" i="59"/>
  <c r="Q480" i="59"/>
  <c r="Q530" i="59"/>
  <c r="Q580" i="59"/>
  <c r="Q991" i="59"/>
  <c r="Q990" i="59" s="1"/>
  <c r="Q1007" i="59"/>
  <c r="Q1116" i="59"/>
  <c r="Q1305" i="59"/>
  <c r="Q1304" i="59" s="1"/>
  <c r="Q1303" i="59" s="1"/>
  <c r="Q1365" i="59"/>
  <c r="Q689" i="59"/>
  <c r="Q740" i="59"/>
  <c r="Q760" i="59"/>
  <c r="Q33" i="59"/>
  <c r="Q32" i="59" s="1"/>
  <c r="Q260" i="59"/>
  <c r="Q860" i="59"/>
  <c r="Q1031" i="59"/>
  <c r="Q1048" i="59"/>
  <c r="S1049" i="59" s="1"/>
  <c r="Q1436" i="59"/>
  <c r="Q1431" i="59" s="1"/>
  <c r="Q1430" i="59" s="1"/>
  <c r="Q1429" i="59" s="1"/>
  <c r="Q1428" i="59" s="1"/>
  <c r="Q1427" i="59" s="1"/>
  <c r="Q252" i="59"/>
  <c r="Q251" i="59"/>
  <c r="Q270" i="59"/>
  <c r="Q725" i="59"/>
  <c r="Q745" i="59"/>
  <c r="Q765" i="59"/>
  <c r="Q1083" i="59"/>
  <c r="Q1084" i="59" s="1"/>
  <c r="Q349" i="59"/>
  <c r="Q346" i="59" s="1"/>
  <c r="Q85" i="59"/>
  <c r="Q84" i="59" s="1"/>
  <c r="Q123" i="59"/>
  <c r="Q127" i="59"/>
  <c r="Q220" i="59"/>
  <c r="Q219" i="59" s="1"/>
  <c r="Q333" i="59"/>
  <c r="Q332" i="59" s="1"/>
  <c r="Q331" i="59" s="1"/>
  <c r="Q335" i="59"/>
  <c r="Q370" i="59"/>
  <c r="Q369" i="59" s="1"/>
  <c r="Q621" i="59"/>
  <c r="Q620" i="59" s="1"/>
  <c r="Q619" i="59" s="1"/>
  <c r="Q660" i="59"/>
  <c r="Q659" i="59" s="1"/>
  <c r="Q730" i="59"/>
  <c r="Q750" i="59"/>
  <c r="Q822" i="59"/>
  <c r="Q821" i="59" s="1"/>
  <c r="Q820" i="59" s="1"/>
  <c r="Q1112" i="59"/>
  <c r="Q772" i="59"/>
  <c r="Q771" i="59" s="1"/>
  <c r="Q785" i="59"/>
  <c r="Q815" i="59"/>
  <c r="Q1024" i="59"/>
  <c r="Q1128" i="59"/>
  <c r="Q1150" i="59"/>
  <c r="Q1145" i="59" s="1"/>
  <c r="Q1144" i="59" s="1"/>
  <c r="Q1221" i="59"/>
  <c r="Q1238" i="59"/>
  <c r="Q162" i="59"/>
  <c r="Q161" i="59" s="1"/>
  <c r="Q199" i="59"/>
  <c r="Q198" i="59" s="1"/>
  <c r="Q425" i="59"/>
  <c r="Q525" i="59"/>
  <c r="Q864" i="59"/>
  <c r="Q903" i="59"/>
  <c r="Q908" i="59"/>
  <c r="Q922" i="59"/>
  <c r="Q932" i="59"/>
  <c r="Q942" i="59"/>
  <c r="Q972" i="59"/>
  <c r="N1203" i="59"/>
  <c r="Q1203" i="59" s="1"/>
  <c r="Q1201" i="59" s="1"/>
  <c r="N1207" i="59"/>
  <c r="Q1207" i="59" s="1"/>
  <c r="Q1204" i="59" s="1"/>
  <c r="Q1230" i="59"/>
  <c r="Q1347" i="59"/>
  <c r="Q1445" i="59"/>
  <c r="Q1443" i="59" s="1"/>
  <c r="Q1442" i="59" s="1"/>
  <c r="Q1441" i="59" s="1"/>
  <c r="Q898" i="59"/>
  <c r="Q967" i="59"/>
  <c r="Q23" i="59"/>
  <c r="Q156" i="59"/>
  <c r="Q155" i="59" s="1"/>
  <c r="Q204" i="59"/>
  <c r="Q203" i="59" s="1"/>
  <c r="Q247" i="59"/>
  <c r="Q395" i="59"/>
  <c r="Q394" i="59" s="1"/>
  <c r="Q393" i="59" s="1"/>
  <c r="Q475" i="59"/>
  <c r="Q575" i="59"/>
  <c r="Q648" i="59"/>
  <c r="Q647" i="59" s="1"/>
  <c r="Q694" i="59"/>
  <c r="Q789" i="59"/>
  <c r="Q829" i="59"/>
  <c r="Q828" i="59" s="1"/>
  <c r="Q827" i="59" s="1"/>
  <c r="Q845" i="59"/>
  <c r="Q849" i="59"/>
  <c r="Q917" i="59"/>
  <c r="Q927" i="59"/>
  <c r="Q1089" i="59"/>
  <c r="Q1090" i="59" s="1"/>
  <c r="Q1100" i="59"/>
  <c r="Q1251" i="59"/>
  <c r="Q1281" i="59"/>
  <c r="Q1356" i="59"/>
  <c r="Q1362" i="59"/>
  <c r="Q1371" i="59"/>
  <c r="Q1325" i="59"/>
  <c r="Q1324" i="59" s="1"/>
  <c r="Q1322" i="59" s="1"/>
  <c r="Q1321" i="59" s="1"/>
  <c r="Q1320" i="59" s="1"/>
  <c r="Q1319" i="59" s="1"/>
  <c r="Q441" i="59"/>
  <c r="Q541" i="59"/>
  <c r="Q48" i="59"/>
  <c r="Q47" i="59" s="1"/>
  <c r="Q319" i="59"/>
  <c r="Q320" i="59"/>
  <c r="Q491" i="59"/>
  <c r="Q591" i="59"/>
  <c r="Q324" i="59"/>
  <c r="Q323" i="59" s="1"/>
  <c r="Q626" i="59"/>
  <c r="Q625" i="59" s="1"/>
  <c r="Q699" i="59"/>
  <c r="Q709" i="59"/>
  <c r="Q804" i="59"/>
  <c r="Q704" i="59"/>
  <c r="Q714" i="59"/>
  <c r="Q856" i="59"/>
  <c r="N886" i="59"/>
  <c r="Q886" i="59" s="1"/>
  <c r="N885" i="59"/>
  <c r="Q885" i="59" s="1"/>
  <c r="Q962" i="59"/>
  <c r="Q1168" i="59"/>
  <c r="Q1169" i="59"/>
  <c r="N1214" i="59"/>
  <c r="Q1214" i="59" s="1"/>
  <c r="J1215" i="59"/>
  <c r="N1215" i="59" s="1"/>
  <c r="Q1215" i="59" s="1"/>
  <c r="J1219" i="59"/>
  <c r="N1219" i="59" s="1"/>
  <c r="Q1219" i="59" s="1"/>
  <c r="N1217" i="59"/>
  <c r="Q1217" i="59" s="1"/>
  <c r="Q1289" i="59"/>
  <c r="Q1124" i="59"/>
  <c r="Q1295" i="59"/>
  <c r="Q1019" i="59"/>
  <c r="Q1108" i="59"/>
  <c r="Q1132" i="59"/>
  <c r="R913" i="59" l="1"/>
  <c r="Q424" i="59"/>
  <c r="Q31" i="59"/>
  <c r="Q30" i="59" s="1"/>
  <c r="Q57" i="59"/>
  <c r="Q53" i="59" s="1"/>
  <c r="Q1047" i="59"/>
  <c r="N891" i="59"/>
  <c r="Q891" i="59" s="1"/>
  <c r="Q490" i="59"/>
  <c r="Q1333" i="59"/>
  <c r="Q1332" i="59" s="1"/>
  <c r="Q17" i="59"/>
  <c r="Q16" i="59" s="1"/>
  <c r="Q15" i="59" s="1"/>
  <c r="Q14" i="59" s="1"/>
  <c r="Q13" i="59" s="1"/>
  <c r="Q1030" i="59"/>
  <c r="Q1302" i="59"/>
  <c r="Q1301" i="59" s="1"/>
  <c r="Q1391" i="59"/>
  <c r="Q1390" i="59" s="1"/>
  <c r="Q590" i="59"/>
  <c r="Q1345" i="59"/>
  <c r="Q1344" i="59" s="1"/>
  <c r="Q1200" i="59"/>
  <c r="Q1199" i="59" s="1"/>
  <c r="Q1197" i="59" s="1"/>
  <c r="Q1006" i="59"/>
  <c r="Q1005" i="59" s="1"/>
  <c r="Q1249" i="59"/>
  <c r="Q1248" i="59" s="1"/>
  <c r="Q1247" i="59" s="1"/>
  <c r="Q1246" i="59" s="1"/>
  <c r="Q1245" i="59" s="1"/>
  <c r="Q1244" i="59" s="1"/>
  <c r="Q524" i="59"/>
  <c r="Q118" i="59"/>
  <c r="Q117" i="59" s="1"/>
  <c r="Q116" i="59" s="1"/>
  <c r="Q115" i="59" s="1"/>
  <c r="Q114" i="59" s="1"/>
  <c r="Q1274" i="59"/>
  <c r="Q1273" i="59" s="1"/>
  <c r="Q803" i="59"/>
  <c r="Q540" i="59"/>
  <c r="Q646" i="59"/>
  <c r="Q645" i="59" s="1"/>
  <c r="Q1018" i="59"/>
  <c r="Q440" i="59"/>
  <c r="Q1229" i="59"/>
  <c r="Q1228" i="59" s="1"/>
  <c r="Q1227" i="59" s="1"/>
  <c r="Q138" i="59"/>
  <c r="Q137" i="59" s="1"/>
  <c r="Q784" i="59"/>
  <c r="Q783" i="59" s="1"/>
  <c r="Q882" i="59"/>
  <c r="R878" i="59" s="1"/>
  <c r="Q1213" i="59"/>
  <c r="Q843" i="59"/>
  <c r="Q719" i="59"/>
  <c r="Q1080" i="59"/>
  <c r="Q1082" i="59" s="1"/>
  <c r="Q844" i="59"/>
  <c r="Q574" i="59"/>
  <c r="Q259" i="59"/>
  <c r="Q258" i="59" s="1"/>
  <c r="Q257" i="59" s="1"/>
  <c r="Q177" i="59" s="1"/>
  <c r="Q474" i="59"/>
  <c r="Q345" i="59"/>
  <c r="Q344" i="59" s="1"/>
  <c r="Q343" i="59" s="1"/>
  <c r="Q342" i="59" s="1"/>
  <c r="Q668" i="59"/>
  <c r="Q313" i="59"/>
  <c r="Q312" i="59" s="1"/>
  <c r="Q311" i="59" s="1"/>
  <c r="Q294" i="59" s="1"/>
  <c r="Q855" i="59"/>
  <c r="Q854" i="59" s="1"/>
  <c r="Q1216" i="59"/>
  <c r="Q1098" i="59"/>
  <c r="Q1097" i="59" s="1"/>
  <c r="Q1096" i="59" s="1"/>
  <c r="Q1288" i="59"/>
  <c r="Q1287" i="59" s="1"/>
  <c r="Q157" i="32"/>
  <c r="Q156" i="32"/>
  <c r="Q155" i="32"/>
  <c r="Q153" i="32" s="1"/>
  <c r="Q152" i="32" s="1"/>
  <c r="Q151" i="32" s="1"/>
  <c r="N145" i="32"/>
  <c r="Q145" i="32" s="1"/>
  <c r="N144" i="32"/>
  <c r="Q144" i="32" s="1"/>
  <c r="N143" i="32"/>
  <c r="Q143" i="32" s="1"/>
  <c r="Q132" i="32"/>
  <c r="Q130" i="32" s="1"/>
  <c r="Q129" i="32" s="1"/>
  <c r="Q128" i="32" s="1"/>
  <c r="Q127" i="32" s="1"/>
  <c r="N125" i="32"/>
  <c r="Q125" i="32" s="1"/>
  <c r="Q123" i="32" s="1"/>
  <c r="Q122" i="32" s="1"/>
  <c r="Q116" i="32" s="1"/>
  <c r="Q115" i="32" s="1"/>
  <c r="Q114" i="32" s="1"/>
  <c r="Q120" i="32"/>
  <c r="Q118" i="32" s="1"/>
  <c r="Q117" i="32" s="1"/>
  <c r="N111" i="32"/>
  <c r="Q111" i="32" s="1"/>
  <c r="Q110" i="32" s="1"/>
  <c r="Q109" i="32" s="1"/>
  <c r="Q108" i="32" s="1"/>
  <c r="Q107" i="32" s="1"/>
  <c r="Q105" i="32"/>
  <c r="N104" i="32"/>
  <c r="Q104" i="32" s="1"/>
  <c r="N103" i="32"/>
  <c r="Q103" i="32" s="1"/>
  <c r="N102" i="32"/>
  <c r="Q102" i="32" s="1"/>
  <c r="Q99" i="32"/>
  <c r="N98" i="32"/>
  <c r="Q98" i="32" s="1"/>
  <c r="N97" i="32"/>
  <c r="Q97" i="32" s="1"/>
  <c r="N96" i="32"/>
  <c r="Q96" i="32" s="1"/>
  <c r="N86" i="32"/>
  <c r="Q86" i="32" s="1"/>
  <c r="Q85" i="32" s="1"/>
  <c r="Q84" i="32" s="1"/>
  <c r="Q83" i="32"/>
  <c r="Q82" i="32" s="1"/>
  <c r="Q81" i="32" s="1"/>
  <c r="N74" i="32"/>
  <c r="Q74" i="32" s="1"/>
  <c r="Q73" i="32" s="1"/>
  <c r="Q72" i="32" s="1"/>
  <c r="Q71" i="32"/>
  <c r="Q70" i="32" s="1"/>
  <c r="Q69" i="32" s="1"/>
  <c r="N62" i="32"/>
  <c r="Q62" i="32" s="1"/>
  <c r="Q61" i="32" s="1"/>
  <c r="Q60" i="32" s="1"/>
  <c r="Q59" i="32"/>
  <c r="Q58" i="32" s="1"/>
  <c r="Q57" i="32" s="1"/>
  <c r="N50" i="32"/>
  <c r="Q50" i="32" s="1"/>
  <c r="Q49" i="32" s="1"/>
  <c r="Q48" i="32" s="1"/>
  <c r="Q47" i="32"/>
  <c r="Q46" i="32" s="1"/>
  <c r="Q45" i="32" s="1"/>
  <c r="Q38" i="32"/>
  <c r="Q37" i="32" s="1"/>
  <c r="Q36" i="32" s="1"/>
  <c r="Q35" i="32" s="1"/>
  <c r="Q33" i="32"/>
  <c r="Q31" i="32" s="1"/>
  <c r="Q30" i="32" s="1"/>
  <c r="N28" i="32"/>
  <c r="Q28" i="32" s="1"/>
  <c r="Q27" i="32" s="1"/>
  <c r="Q26" i="32" s="1"/>
  <c r="Q25" i="32" s="1"/>
  <c r="Q44" i="32" l="1"/>
  <c r="Q43" i="32" s="1"/>
  <c r="Q42" i="32" s="1"/>
  <c r="Q41" i="32" s="1"/>
  <c r="Q40" i="32" s="1"/>
  <c r="Q142" i="32"/>
  <c r="Q140" i="32" s="1"/>
  <c r="Q139" i="32" s="1"/>
  <c r="Q138" i="32" s="1"/>
  <c r="Q137" i="32" s="1"/>
  <c r="Q136" i="32" s="1"/>
  <c r="Q135" i="32" s="1"/>
  <c r="Q56" i="32"/>
  <c r="Q55" i="32" s="1"/>
  <c r="Q54" i="32" s="1"/>
  <c r="Q53" i="32" s="1"/>
  <c r="Q52" i="32" s="1"/>
  <c r="Q101" i="32"/>
  <c r="Q100" i="32" s="1"/>
  <c r="Q877" i="59"/>
  <c r="Q113" i="32"/>
  <c r="H29" i="52" s="1"/>
  <c r="Q339" i="59"/>
  <c r="E32" i="52"/>
  <c r="Q473" i="59"/>
  <c r="Q472" i="59" s="1"/>
  <c r="Q471" i="59" s="1"/>
  <c r="Q470" i="59" s="1"/>
  <c r="Q469" i="59" s="1"/>
  <c r="Q29" i="59"/>
  <c r="Q423" i="59"/>
  <c r="Q422" i="59" s="1"/>
  <c r="Q421" i="59" s="1"/>
  <c r="Q420" i="59" s="1"/>
  <c r="Q419" i="59" s="1"/>
  <c r="Q802" i="59"/>
  <c r="Q801" i="59" s="1"/>
  <c r="Q888" i="59"/>
  <c r="Q1272" i="59"/>
  <c r="Q1271" i="59" s="1"/>
  <c r="Q1270" i="59" s="1"/>
  <c r="Q1331" i="59"/>
  <c r="Q1330" i="59" s="1"/>
  <c r="Q1004" i="59"/>
  <c r="Q842" i="59" s="1"/>
  <c r="Q841" i="59" s="1"/>
  <c r="Q840" i="59" s="1"/>
  <c r="Q573" i="59"/>
  <c r="Q572" i="59" s="1"/>
  <c r="Q571" i="59" s="1"/>
  <c r="Q570" i="59" s="1"/>
  <c r="Q569" i="59" s="1"/>
  <c r="Q12" i="59"/>
  <c r="Q1212" i="59"/>
  <c r="Q1211" i="59" s="1"/>
  <c r="Q523" i="59"/>
  <c r="Q522" i="59" s="1"/>
  <c r="Q521" i="59" s="1"/>
  <c r="Q520" i="59" s="1"/>
  <c r="Q519" i="59" s="1"/>
  <c r="Q1079" i="59"/>
  <c r="Q1078" i="59" s="1"/>
  <c r="Q1077" i="59" s="1"/>
  <c r="Q136" i="59"/>
  <c r="Q135" i="59" s="1"/>
  <c r="Q667" i="59"/>
  <c r="Q666" i="59" s="1"/>
  <c r="Q95" i="32"/>
  <c r="Q94" i="32" s="1"/>
  <c r="Q93" i="32" s="1"/>
  <c r="Q92" i="32" s="1"/>
  <c r="Q91" i="32" s="1"/>
  <c r="Q90" i="32" s="1"/>
  <c r="Q89" i="32" s="1"/>
  <c r="Q88" i="32" s="1"/>
  <c r="G29" i="52" s="1"/>
  <c r="Q150" i="32"/>
  <c r="Q149" i="32"/>
  <c r="Q148" i="32" s="1"/>
  <c r="I29" i="52" s="1"/>
  <c r="Q80" i="32"/>
  <c r="Q79" i="32" s="1"/>
  <c r="Q78" i="32" s="1"/>
  <c r="Q77" i="32" s="1"/>
  <c r="Q76" i="32" s="1"/>
  <c r="Q24" i="32"/>
  <c r="Q23" i="32" s="1"/>
  <c r="Q22" i="32" s="1"/>
  <c r="Q68" i="32"/>
  <c r="Q67" i="32" s="1"/>
  <c r="Q66" i="32" s="1"/>
  <c r="Q65" i="32" s="1"/>
  <c r="Q64" i="32" s="1"/>
  <c r="Q157" i="31"/>
  <c r="Q156" i="31"/>
  <c r="Q155" i="31" s="1"/>
  <c r="Q153" i="31" s="1"/>
  <c r="Q152" i="31" s="1"/>
  <c r="Q151" i="31" s="1"/>
  <c r="N145" i="31"/>
  <c r="Q145" i="31" s="1"/>
  <c r="N144" i="31"/>
  <c r="Q144" i="31" s="1"/>
  <c r="N143" i="31"/>
  <c r="Q143" i="31" s="1"/>
  <c r="Q132" i="31"/>
  <c r="Q130" i="31" s="1"/>
  <c r="Q129" i="31" s="1"/>
  <c r="Q128" i="31" s="1"/>
  <c r="Q127" i="31" s="1"/>
  <c r="N125" i="31"/>
  <c r="Q125" i="31" s="1"/>
  <c r="Q123" i="31" s="1"/>
  <c r="Q122" i="31" s="1"/>
  <c r="Q116" i="31" s="1"/>
  <c r="Q115" i="31" s="1"/>
  <c r="Q114" i="31" s="1"/>
  <c r="Q120" i="31"/>
  <c r="Q118" i="31" s="1"/>
  <c r="Q117" i="31" s="1"/>
  <c r="N111" i="31"/>
  <c r="Q111" i="31" s="1"/>
  <c r="Q110" i="31" s="1"/>
  <c r="Q109" i="31" s="1"/>
  <c r="Q108" i="31" s="1"/>
  <c r="Q107" i="31" s="1"/>
  <c r="Q105" i="31"/>
  <c r="N104" i="31"/>
  <c r="Q104" i="31" s="1"/>
  <c r="N103" i="31"/>
  <c r="Q103" i="31" s="1"/>
  <c r="N102" i="31"/>
  <c r="Q102" i="31" s="1"/>
  <c r="Q99" i="31"/>
  <c r="N98" i="31"/>
  <c r="Q98" i="31" s="1"/>
  <c r="N97" i="31"/>
  <c r="Q97" i="31" s="1"/>
  <c r="N96" i="31"/>
  <c r="Q96" i="31" s="1"/>
  <c r="N86" i="31"/>
  <c r="Q86" i="31" s="1"/>
  <c r="Q85" i="31" s="1"/>
  <c r="Q84" i="31" s="1"/>
  <c r="Q83" i="31"/>
  <c r="Q82" i="31" s="1"/>
  <c r="Q81" i="31" s="1"/>
  <c r="N74" i="31"/>
  <c r="Q74" i="31" s="1"/>
  <c r="Q73" i="31" s="1"/>
  <c r="Q72" i="31" s="1"/>
  <c r="Q71" i="31"/>
  <c r="Q70" i="31" s="1"/>
  <c r="Q69" i="31" s="1"/>
  <c r="N62" i="31"/>
  <c r="Q62" i="31" s="1"/>
  <c r="Q61" i="31" s="1"/>
  <c r="Q60" i="31" s="1"/>
  <c r="Q59" i="31"/>
  <c r="Q58" i="31" s="1"/>
  <c r="Q57" i="31" s="1"/>
  <c r="N50" i="31"/>
  <c r="Q50" i="31" s="1"/>
  <c r="Q49" i="31" s="1"/>
  <c r="Q48" i="31" s="1"/>
  <c r="Q47" i="31"/>
  <c r="Q46" i="31" s="1"/>
  <c r="Q45" i="31" s="1"/>
  <c r="Q38" i="31"/>
  <c r="Q37" i="31" s="1"/>
  <c r="Q36" i="31" s="1"/>
  <c r="Q35" i="31" s="1"/>
  <c r="Q33" i="31"/>
  <c r="Q31" i="31" s="1"/>
  <c r="Q30" i="31" s="1"/>
  <c r="N28" i="31"/>
  <c r="Q28" i="31" s="1"/>
  <c r="Q27" i="31" s="1"/>
  <c r="Q26" i="31" s="1"/>
  <c r="Q25" i="31" s="1"/>
  <c r="Q142" i="31" l="1"/>
  <c r="Q140" i="31" s="1"/>
  <c r="Q139" i="31" s="1"/>
  <c r="Q138" i="31" s="1"/>
  <c r="Q137" i="31" s="1"/>
  <c r="Q136" i="31" s="1"/>
  <c r="Q135" i="31" s="1"/>
  <c r="Q113" i="31" s="1"/>
  <c r="H27" i="52" s="1"/>
  <c r="Q68" i="31"/>
  <c r="Q67" i="31" s="1"/>
  <c r="Q66" i="31" s="1"/>
  <c r="Q65" i="31" s="1"/>
  <c r="Q64" i="31" s="1"/>
  <c r="Q56" i="31"/>
  <c r="Q55" i="31" s="1"/>
  <c r="Q54" i="31" s="1"/>
  <c r="Q53" i="31" s="1"/>
  <c r="Q52" i="31" s="1"/>
  <c r="Q80" i="31"/>
  <c r="Q79" i="31" s="1"/>
  <c r="Q78" i="31" s="1"/>
  <c r="Q77" i="31" s="1"/>
  <c r="Q76" i="31" s="1"/>
  <c r="Q292" i="59"/>
  <c r="D32" i="52"/>
  <c r="Q133" i="59"/>
  <c r="C32" i="52"/>
  <c r="Q644" i="59"/>
  <c r="Q643" i="59" s="1"/>
  <c r="Q642" i="59" s="1"/>
  <c r="Q641" i="59" s="1"/>
  <c r="R876" i="59"/>
  <c r="Q1329" i="59"/>
  <c r="Q1318" i="59" s="1"/>
  <c r="Q341" i="59"/>
  <c r="Q1209" i="59"/>
  <c r="Q21" i="32"/>
  <c r="F29" i="52" s="1"/>
  <c r="Q44" i="31"/>
  <c r="Q43" i="31" s="1"/>
  <c r="Q42" i="31" s="1"/>
  <c r="Q41" i="31" s="1"/>
  <c r="Q40" i="31" s="1"/>
  <c r="Q95" i="31"/>
  <c r="Q94" i="31" s="1"/>
  <c r="Q150" i="31"/>
  <c r="Q149" i="31"/>
  <c r="Q148" i="31" s="1"/>
  <c r="I27" i="52" s="1"/>
  <c r="Q24" i="31"/>
  <c r="Q23" i="31" s="1"/>
  <c r="Q22" i="31" s="1"/>
  <c r="Q101" i="31"/>
  <c r="Q100" i="31" s="1"/>
  <c r="Q157" i="30"/>
  <c r="Q156" i="30"/>
  <c r="N145" i="30"/>
  <c r="Q145" i="30" s="1"/>
  <c r="N144" i="30"/>
  <c r="Q144" i="30" s="1"/>
  <c r="N143" i="30"/>
  <c r="Q143" i="30" s="1"/>
  <c r="Q132" i="30"/>
  <c r="Q130" i="30" s="1"/>
  <c r="Q129" i="30" s="1"/>
  <c r="Q128" i="30" s="1"/>
  <c r="Q127" i="30" s="1"/>
  <c r="N125" i="30"/>
  <c r="Q125" i="30" s="1"/>
  <c r="Q123" i="30" s="1"/>
  <c r="Q122" i="30" s="1"/>
  <c r="Q120" i="30"/>
  <c r="Q118" i="30" s="1"/>
  <c r="Q117" i="30" s="1"/>
  <c r="Q116" i="30" s="1"/>
  <c r="Q115" i="30" s="1"/>
  <c r="Q114" i="30" s="1"/>
  <c r="N111" i="30"/>
  <c r="Q111" i="30" s="1"/>
  <c r="Q110" i="30" s="1"/>
  <c r="Q109" i="30" s="1"/>
  <c r="Q108" i="30" s="1"/>
  <c r="Q107" i="30" s="1"/>
  <c r="Q105" i="30"/>
  <c r="N104" i="30"/>
  <c r="Q104" i="30" s="1"/>
  <c r="N103" i="30"/>
  <c r="Q103" i="30" s="1"/>
  <c r="N102" i="30"/>
  <c r="Q102" i="30" s="1"/>
  <c r="Q99" i="30"/>
  <c r="N98" i="30"/>
  <c r="Q98" i="30" s="1"/>
  <c r="N97" i="30"/>
  <c r="Q97" i="30" s="1"/>
  <c r="N96" i="30"/>
  <c r="Q96" i="30" s="1"/>
  <c r="N86" i="30"/>
  <c r="Q86" i="30" s="1"/>
  <c r="Q85" i="30" s="1"/>
  <c r="Q84" i="30" s="1"/>
  <c r="Q83" i="30"/>
  <c r="Q82" i="30" s="1"/>
  <c r="Q81" i="30" s="1"/>
  <c r="N74" i="30"/>
  <c r="Q74" i="30" s="1"/>
  <c r="Q73" i="30" s="1"/>
  <c r="Q72" i="30" s="1"/>
  <c r="Q71" i="30"/>
  <c r="Q70" i="30" s="1"/>
  <c r="Q69" i="30" s="1"/>
  <c r="N62" i="30"/>
  <c r="Q62" i="30" s="1"/>
  <c r="Q61" i="30" s="1"/>
  <c r="Q60" i="30" s="1"/>
  <c r="Q59" i="30"/>
  <c r="Q58" i="30" s="1"/>
  <c r="Q57" i="30" s="1"/>
  <c r="N50" i="30"/>
  <c r="Q50" i="30" s="1"/>
  <c r="Q49" i="30" s="1"/>
  <c r="Q48" i="30" s="1"/>
  <c r="Q47" i="30"/>
  <c r="Q46" i="30" s="1"/>
  <c r="Q45" i="30" s="1"/>
  <c r="Q38" i="30"/>
  <c r="Q37" i="30" s="1"/>
  <c r="Q36" i="30" s="1"/>
  <c r="Q35" i="30" s="1"/>
  <c r="Q33" i="30"/>
  <c r="Q31" i="30" s="1"/>
  <c r="Q30" i="30" s="1"/>
  <c r="N28" i="30"/>
  <c r="Q28" i="30" s="1"/>
  <c r="Q27" i="30" s="1"/>
  <c r="Q26" i="30" s="1"/>
  <c r="Q25" i="30" s="1"/>
  <c r="Q1449" i="59" l="1"/>
  <c r="I32" i="52"/>
  <c r="Q155" i="30"/>
  <c r="Q153" i="30" s="1"/>
  <c r="Q152" i="30" s="1"/>
  <c r="Q151" i="30" s="1"/>
  <c r="Q150" i="30" s="1"/>
  <c r="Q95" i="30"/>
  <c r="Q94" i="30" s="1"/>
  <c r="Q142" i="30"/>
  <c r="Q140" i="30" s="1"/>
  <c r="Q139" i="30" s="1"/>
  <c r="Q138" i="30" s="1"/>
  <c r="Q137" i="30" s="1"/>
  <c r="Q136" i="30" s="1"/>
  <c r="Q135" i="30" s="1"/>
  <c r="Q113" i="30" s="1"/>
  <c r="H28" i="52" s="1"/>
  <c r="Q68" i="30"/>
  <c r="Q67" i="30" s="1"/>
  <c r="Q66" i="30" s="1"/>
  <c r="Q65" i="30" s="1"/>
  <c r="Q64" i="30" s="1"/>
  <c r="Q24" i="30"/>
  <c r="Q23" i="30" s="1"/>
  <c r="Q22" i="30" s="1"/>
  <c r="Q80" i="30"/>
  <c r="Q79" i="30" s="1"/>
  <c r="Q78" i="30" s="1"/>
  <c r="Q77" i="30" s="1"/>
  <c r="Q76" i="30" s="1"/>
  <c r="Q21" i="31"/>
  <c r="F27" i="52" s="1"/>
  <c r="Q837" i="59"/>
  <c r="G32" i="52"/>
  <c r="Q639" i="59"/>
  <c r="F32" i="52"/>
  <c r="Q1176" i="59"/>
  <c r="Q1143" i="59" s="1"/>
  <c r="Q1142" i="59" s="1"/>
  <c r="Q1141" i="59" s="1"/>
  <c r="Q839" i="59" s="1"/>
  <c r="H32" i="52" s="1"/>
  <c r="Q93" i="31"/>
  <c r="Q92" i="31" s="1"/>
  <c r="Q91" i="31" s="1"/>
  <c r="Q90" i="31" s="1"/>
  <c r="Q89" i="31" s="1"/>
  <c r="Q88" i="31" s="1"/>
  <c r="G27" i="52" s="1"/>
  <c r="Q56" i="30"/>
  <c r="Q55" i="30" s="1"/>
  <c r="Q54" i="30" s="1"/>
  <c r="Q53" i="30" s="1"/>
  <c r="Q52" i="30" s="1"/>
  <c r="Q149" i="30"/>
  <c r="Q148" i="30" s="1"/>
  <c r="I28" i="52" s="1"/>
  <c r="Q44" i="30"/>
  <c r="Q43" i="30" s="1"/>
  <c r="Q42" i="30" s="1"/>
  <c r="Q41" i="30" s="1"/>
  <c r="Q40" i="30" s="1"/>
  <c r="Q101" i="30"/>
  <c r="Q100" i="30" s="1"/>
  <c r="Q157" i="29"/>
  <c r="Q156" i="29"/>
  <c r="Q155" i="29" s="1"/>
  <c r="Q153" i="29" s="1"/>
  <c r="Q152" i="29" s="1"/>
  <c r="Q151" i="29" s="1"/>
  <c r="N145" i="29"/>
  <c r="Q145" i="29" s="1"/>
  <c r="N144" i="29"/>
  <c r="Q144" i="29" s="1"/>
  <c r="N143" i="29"/>
  <c r="Q143" i="29" s="1"/>
  <c r="Q132" i="29"/>
  <c r="Q130" i="29" s="1"/>
  <c r="Q129" i="29" s="1"/>
  <c r="Q128" i="29" s="1"/>
  <c r="Q127" i="29" s="1"/>
  <c r="N125" i="29"/>
  <c r="Q125" i="29" s="1"/>
  <c r="Q123" i="29" s="1"/>
  <c r="Q122" i="29" s="1"/>
  <c r="Q116" i="29" s="1"/>
  <c r="Q115" i="29" s="1"/>
  <c r="Q114" i="29" s="1"/>
  <c r="Q120" i="29"/>
  <c r="Q118" i="29"/>
  <c r="Q117" i="29" s="1"/>
  <c r="N111" i="29"/>
  <c r="Q111" i="29" s="1"/>
  <c r="Q110" i="29" s="1"/>
  <c r="Q109" i="29" s="1"/>
  <c r="Q108" i="29" s="1"/>
  <c r="Q107" i="29" s="1"/>
  <c r="Q105" i="29"/>
  <c r="N104" i="29"/>
  <c r="Q104" i="29" s="1"/>
  <c r="N103" i="29"/>
  <c r="Q103" i="29" s="1"/>
  <c r="N102" i="29"/>
  <c r="Q102" i="29" s="1"/>
  <c r="Q99" i="29"/>
  <c r="N98" i="29"/>
  <c r="Q98" i="29" s="1"/>
  <c r="N97" i="29"/>
  <c r="Q97" i="29" s="1"/>
  <c r="N96" i="29"/>
  <c r="Q96" i="29" s="1"/>
  <c r="N86" i="29"/>
  <c r="Q86" i="29" s="1"/>
  <c r="Q85" i="29" s="1"/>
  <c r="Q84" i="29" s="1"/>
  <c r="Q83" i="29"/>
  <c r="Q82" i="29" s="1"/>
  <c r="Q81" i="29" s="1"/>
  <c r="N74" i="29"/>
  <c r="Q74" i="29" s="1"/>
  <c r="Q73" i="29" s="1"/>
  <c r="Q72" i="29" s="1"/>
  <c r="Q71" i="29"/>
  <c r="Q70" i="29" s="1"/>
  <c r="Q69" i="29" s="1"/>
  <c r="N62" i="29"/>
  <c r="Q62" i="29" s="1"/>
  <c r="Q61" i="29" s="1"/>
  <c r="Q60" i="29" s="1"/>
  <c r="Q59" i="29"/>
  <c r="Q58" i="29" s="1"/>
  <c r="Q57" i="29" s="1"/>
  <c r="Q50" i="29"/>
  <c r="Q49" i="29" s="1"/>
  <c r="Q48" i="29" s="1"/>
  <c r="N50" i="29"/>
  <c r="Q47" i="29"/>
  <c r="Q46" i="29" s="1"/>
  <c r="Q45" i="29" s="1"/>
  <c r="Q38" i="29"/>
  <c r="Q37" i="29" s="1"/>
  <c r="Q36" i="29" s="1"/>
  <c r="Q35" i="29" s="1"/>
  <c r="Q33" i="29"/>
  <c r="Q31" i="29" s="1"/>
  <c r="Q30" i="29" s="1"/>
  <c r="N28" i="29"/>
  <c r="Q28" i="29" s="1"/>
  <c r="Q27" i="29" s="1"/>
  <c r="Q26" i="29" s="1"/>
  <c r="Q25" i="29" s="1"/>
  <c r="Q21" i="30" l="1"/>
  <c r="F28" i="52" s="1"/>
  <c r="Q93" i="30"/>
  <c r="Q92" i="30" s="1"/>
  <c r="Q91" i="30" s="1"/>
  <c r="Q90" i="30" s="1"/>
  <c r="Q89" i="30" s="1"/>
  <c r="Q88" i="30" s="1"/>
  <c r="G28" i="52" s="1"/>
  <c r="Q44" i="29"/>
  <c r="Q43" i="29" s="1"/>
  <c r="Q42" i="29" s="1"/>
  <c r="Q41" i="29" s="1"/>
  <c r="Q40" i="29" s="1"/>
  <c r="Q24" i="29"/>
  <c r="Q23" i="29" s="1"/>
  <c r="Q22" i="29" s="1"/>
  <c r="Q21" i="29" s="1"/>
  <c r="F26" i="52" s="1"/>
  <c r="Q80" i="29"/>
  <c r="Q79" i="29" s="1"/>
  <c r="Q78" i="29" s="1"/>
  <c r="Q77" i="29" s="1"/>
  <c r="Q76" i="29" s="1"/>
  <c r="Q142" i="29"/>
  <c r="Q140" i="29" s="1"/>
  <c r="Q139" i="29" s="1"/>
  <c r="Q138" i="29" s="1"/>
  <c r="Q137" i="29" s="1"/>
  <c r="Q136" i="29" s="1"/>
  <c r="Q135" i="29" s="1"/>
  <c r="Q113" i="29" s="1"/>
  <c r="H26" i="52" s="1"/>
  <c r="Q1316" i="59"/>
  <c r="Q1451" i="59"/>
  <c r="Q101" i="29"/>
  <c r="Q100" i="29" s="1"/>
  <c r="Q95" i="29"/>
  <c r="Q94" i="29" s="1"/>
  <c r="Q150" i="29"/>
  <c r="Q149" i="29"/>
  <c r="Q148" i="29" s="1"/>
  <c r="I26" i="52" s="1"/>
  <c r="Q68" i="29"/>
  <c r="Q67" i="29" s="1"/>
  <c r="Q66" i="29" s="1"/>
  <c r="Q65" i="29" s="1"/>
  <c r="Q64" i="29" s="1"/>
  <c r="Q56" i="29"/>
  <c r="Q55" i="29" s="1"/>
  <c r="Q54" i="29" s="1"/>
  <c r="Q53" i="29" s="1"/>
  <c r="Q52" i="29" s="1"/>
  <c r="Q157" i="28"/>
  <c r="Q156" i="28"/>
  <c r="N145" i="28"/>
  <c r="Q145" i="28" s="1"/>
  <c r="N144" i="28"/>
  <c r="Q144" i="28" s="1"/>
  <c r="N143" i="28"/>
  <c r="Q143" i="28" s="1"/>
  <c r="Q132" i="28"/>
  <c r="Q130" i="28" s="1"/>
  <c r="Q129" i="28" s="1"/>
  <c r="Q128" i="28" s="1"/>
  <c r="Q127" i="28" s="1"/>
  <c r="N125" i="28"/>
  <c r="Q125" i="28" s="1"/>
  <c r="Q123" i="28" s="1"/>
  <c r="Q122" i="28" s="1"/>
  <c r="Q120" i="28"/>
  <c r="Q118" i="28"/>
  <c r="Q117" i="28" s="1"/>
  <c r="Q116" i="28" s="1"/>
  <c r="N111" i="28"/>
  <c r="Q111" i="28" s="1"/>
  <c r="Q110" i="28" s="1"/>
  <c r="Q109" i="28" s="1"/>
  <c r="Q108" i="28" s="1"/>
  <c r="Q107" i="28" s="1"/>
  <c r="Q105" i="28"/>
  <c r="N104" i="28"/>
  <c r="Q104" i="28" s="1"/>
  <c r="N103" i="28"/>
  <c r="Q103" i="28" s="1"/>
  <c r="Q102" i="28"/>
  <c r="N102" i="28"/>
  <c r="Q99" i="28"/>
  <c r="N98" i="28"/>
  <c r="Q98" i="28" s="1"/>
  <c r="Q97" i="28"/>
  <c r="N97" i="28"/>
  <c r="N96" i="28"/>
  <c r="Q96" i="28" s="1"/>
  <c r="N86" i="28"/>
  <c r="Q86" i="28" s="1"/>
  <c r="Q85" i="28" s="1"/>
  <c r="Q84" i="28" s="1"/>
  <c r="Q83" i="28"/>
  <c r="Q82" i="28" s="1"/>
  <c r="Q81" i="28" s="1"/>
  <c r="N74" i="28"/>
  <c r="Q74" i="28" s="1"/>
  <c r="Q73" i="28" s="1"/>
  <c r="Q72" i="28" s="1"/>
  <c r="Q71" i="28"/>
  <c r="Q70" i="28" s="1"/>
  <c r="Q69" i="28" s="1"/>
  <c r="N62" i="28"/>
  <c r="Q62" i="28" s="1"/>
  <c r="Q61" i="28" s="1"/>
  <c r="Q60" i="28" s="1"/>
  <c r="Q59" i="28"/>
  <c r="Q58" i="28" s="1"/>
  <c r="Q57" i="28" s="1"/>
  <c r="N50" i="28"/>
  <c r="Q50" i="28" s="1"/>
  <c r="Q49" i="28" s="1"/>
  <c r="Q48" i="28" s="1"/>
  <c r="Q47" i="28"/>
  <c r="Q46" i="28" s="1"/>
  <c r="Q45" i="28" s="1"/>
  <c r="Q38" i="28"/>
  <c r="Q37" i="28" s="1"/>
  <c r="Q36" i="28" s="1"/>
  <c r="Q35" i="28" s="1"/>
  <c r="Q33" i="28"/>
  <c r="Q31" i="28" s="1"/>
  <c r="Q30" i="28" s="1"/>
  <c r="N28" i="28"/>
  <c r="Q28" i="28" s="1"/>
  <c r="Q27" i="28" s="1"/>
  <c r="Q26" i="28" s="1"/>
  <c r="Q25" i="28" s="1"/>
  <c r="Q68" i="28" l="1"/>
  <c r="Q67" i="28" s="1"/>
  <c r="Q66" i="28" s="1"/>
  <c r="Q65" i="28" s="1"/>
  <c r="Q64" i="28" s="1"/>
  <c r="Q155" i="28"/>
  <c r="Q153" i="28" s="1"/>
  <c r="Q152" i="28" s="1"/>
  <c r="Q151" i="28" s="1"/>
  <c r="Q115" i="28"/>
  <c r="Q142" i="28"/>
  <c r="Q140" i="28" s="1"/>
  <c r="Q139" i="28" s="1"/>
  <c r="Q138" i="28" s="1"/>
  <c r="Q137" i="28" s="1"/>
  <c r="Q136" i="28" s="1"/>
  <c r="Q135" i="28" s="1"/>
  <c r="Q80" i="28"/>
  <c r="Q79" i="28" s="1"/>
  <c r="Q78" i="28" s="1"/>
  <c r="Q77" i="28" s="1"/>
  <c r="Q76" i="28" s="1"/>
  <c r="Q24" i="28"/>
  <c r="Q23" i="28" s="1"/>
  <c r="Q22" i="28" s="1"/>
  <c r="Q93" i="29"/>
  <c r="Q92" i="29" s="1"/>
  <c r="Q91" i="29" s="1"/>
  <c r="Q90" i="29" s="1"/>
  <c r="Q89" i="29" s="1"/>
  <c r="Q88" i="29" s="1"/>
  <c r="G26" i="52" s="1"/>
  <c r="Q101" i="28"/>
  <c r="Q100" i="28" s="1"/>
  <c r="Q56" i="28"/>
  <c r="Q55" i="28" s="1"/>
  <c r="Q54" i="28" s="1"/>
  <c r="Q53" i="28" s="1"/>
  <c r="Q52" i="28" s="1"/>
  <c r="Q149" i="28"/>
  <c r="Q148" i="28" s="1"/>
  <c r="I25" i="52" s="1"/>
  <c r="Q150" i="28"/>
  <c r="Q44" i="28"/>
  <c r="Q43" i="28" s="1"/>
  <c r="Q42" i="28" s="1"/>
  <c r="Q41" i="28" s="1"/>
  <c r="Q40" i="28" s="1"/>
  <c r="Q95" i="28"/>
  <c r="Q94" i="28" s="1"/>
  <c r="Q157" i="26"/>
  <c r="Q156" i="26"/>
  <c r="Q155" i="26" s="1"/>
  <c r="N145" i="26"/>
  <c r="Q145" i="26" s="1"/>
  <c r="N144" i="26"/>
  <c r="Q144" i="26" s="1"/>
  <c r="N143" i="26"/>
  <c r="Q143" i="26" s="1"/>
  <c r="Q142" i="26" s="1"/>
  <c r="Q132" i="26"/>
  <c r="Q130" i="26" s="1"/>
  <c r="Q129" i="26" s="1"/>
  <c r="Q128" i="26" s="1"/>
  <c r="Q127" i="26" s="1"/>
  <c r="N125" i="26"/>
  <c r="Q125" i="26" s="1"/>
  <c r="Q123" i="26" s="1"/>
  <c r="Q122" i="26" s="1"/>
  <c r="Q120" i="26"/>
  <c r="Q118" i="26" s="1"/>
  <c r="Q117" i="26" s="1"/>
  <c r="N111" i="26"/>
  <c r="Q111" i="26" s="1"/>
  <c r="Q110" i="26" s="1"/>
  <c r="Q109" i="26" s="1"/>
  <c r="Q108" i="26" s="1"/>
  <c r="Q107" i="26" s="1"/>
  <c r="Q105" i="26"/>
  <c r="N104" i="26"/>
  <c r="Q104" i="26" s="1"/>
  <c r="N103" i="26"/>
  <c r="Q103" i="26" s="1"/>
  <c r="N102" i="26"/>
  <c r="Q102" i="26" s="1"/>
  <c r="Q99" i="26"/>
  <c r="N98" i="26"/>
  <c r="Q98" i="26" s="1"/>
  <c r="N97" i="26"/>
  <c r="Q97" i="26" s="1"/>
  <c r="N96" i="26"/>
  <c r="Q96" i="26" s="1"/>
  <c r="N86" i="26"/>
  <c r="Q86" i="26" s="1"/>
  <c r="Q85" i="26" s="1"/>
  <c r="Q84" i="26" s="1"/>
  <c r="Q83" i="26"/>
  <c r="Q82" i="26" s="1"/>
  <c r="Q81" i="26" s="1"/>
  <c r="Q80" i="26" s="1"/>
  <c r="Q79" i="26" s="1"/>
  <c r="Q78" i="26" s="1"/>
  <c r="Q77" i="26" s="1"/>
  <c r="Q76" i="26" s="1"/>
  <c r="N74" i="26"/>
  <c r="Q74" i="26" s="1"/>
  <c r="Q73" i="26" s="1"/>
  <c r="Q72" i="26" s="1"/>
  <c r="Q71" i="26"/>
  <c r="Q70" i="26" s="1"/>
  <c r="Q69" i="26" s="1"/>
  <c r="N62" i="26"/>
  <c r="Q62" i="26" s="1"/>
  <c r="Q61" i="26" s="1"/>
  <c r="Q60" i="26" s="1"/>
  <c r="Q59" i="26"/>
  <c r="Q58" i="26" s="1"/>
  <c r="Q57" i="26" s="1"/>
  <c r="N50" i="26"/>
  <c r="Q50" i="26" s="1"/>
  <c r="Q49" i="26" s="1"/>
  <c r="Q48" i="26" s="1"/>
  <c r="Q47" i="26"/>
  <c r="Q46" i="26"/>
  <c r="Q45" i="26" s="1"/>
  <c r="Q44" i="26" s="1"/>
  <c r="Q43" i="26" s="1"/>
  <c r="Q42" i="26" s="1"/>
  <c r="Q41" i="26" s="1"/>
  <c r="Q40" i="26" s="1"/>
  <c r="Q38" i="26"/>
  <c r="Q37" i="26" s="1"/>
  <c r="Q36" i="26" s="1"/>
  <c r="Q35" i="26" s="1"/>
  <c r="Q33" i="26"/>
  <c r="Q31" i="26" s="1"/>
  <c r="Q30" i="26" s="1"/>
  <c r="N28" i="26"/>
  <c r="Q28" i="26" s="1"/>
  <c r="Q27" i="26" s="1"/>
  <c r="Q26" i="26" s="1"/>
  <c r="Q25" i="26" s="1"/>
  <c r="Q157" i="27"/>
  <c r="Q156" i="27"/>
  <c r="N145" i="27"/>
  <c r="Q145" i="27" s="1"/>
  <c r="N144" i="27"/>
  <c r="Q144" i="27" s="1"/>
  <c r="N143" i="27"/>
  <c r="Q143" i="27" s="1"/>
  <c r="Q132" i="27"/>
  <c r="Q130" i="27" s="1"/>
  <c r="Q129" i="27" s="1"/>
  <c r="Q128" i="27" s="1"/>
  <c r="Q127" i="27" s="1"/>
  <c r="N125" i="27"/>
  <c r="Q125" i="27" s="1"/>
  <c r="Q123" i="27" s="1"/>
  <c r="Q122" i="27" s="1"/>
  <c r="Q120" i="27"/>
  <c r="Q118" i="27" s="1"/>
  <c r="Q117" i="27" s="1"/>
  <c r="N111" i="27"/>
  <c r="Q111" i="27" s="1"/>
  <c r="Q110" i="27" s="1"/>
  <c r="Q109" i="27" s="1"/>
  <c r="Q108" i="27" s="1"/>
  <c r="Q107" i="27" s="1"/>
  <c r="Q105" i="27"/>
  <c r="N104" i="27"/>
  <c r="Q104" i="27" s="1"/>
  <c r="N103" i="27"/>
  <c r="Q103" i="27" s="1"/>
  <c r="N102" i="27"/>
  <c r="Q102" i="27" s="1"/>
  <c r="Q99" i="27"/>
  <c r="N98" i="27"/>
  <c r="Q98" i="27" s="1"/>
  <c r="N97" i="27"/>
  <c r="Q97" i="27" s="1"/>
  <c r="N96" i="27"/>
  <c r="Q96" i="27" s="1"/>
  <c r="N86" i="27"/>
  <c r="Q86" i="27" s="1"/>
  <c r="Q85" i="27" s="1"/>
  <c r="Q84" i="27" s="1"/>
  <c r="Q83" i="27"/>
  <c r="Q82" i="27" s="1"/>
  <c r="Q81" i="27" s="1"/>
  <c r="N74" i="27"/>
  <c r="Q74" i="27" s="1"/>
  <c r="Q73" i="27" s="1"/>
  <c r="Q72" i="27" s="1"/>
  <c r="Q71" i="27"/>
  <c r="Q70" i="27" s="1"/>
  <c r="Q69" i="27" s="1"/>
  <c r="N62" i="27"/>
  <c r="Q62" i="27" s="1"/>
  <c r="Q61" i="27" s="1"/>
  <c r="Q60" i="27" s="1"/>
  <c r="Q59" i="27"/>
  <c r="Q58" i="27" s="1"/>
  <c r="Q57" i="27" s="1"/>
  <c r="N50" i="27"/>
  <c r="Q50" i="27" s="1"/>
  <c r="Q49" i="27" s="1"/>
  <c r="Q48" i="27" s="1"/>
  <c r="Q47" i="27"/>
  <c r="Q46" i="27" s="1"/>
  <c r="Q45" i="27" s="1"/>
  <c r="Q38" i="27"/>
  <c r="Q37" i="27" s="1"/>
  <c r="Q36" i="27" s="1"/>
  <c r="Q35" i="27" s="1"/>
  <c r="Q33" i="27"/>
  <c r="Q31" i="27" s="1"/>
  <c r="Q30" i="27" s="1"/>
  <c r="N28" i="27"/>
  <c r="Q28" i="27" s="1"/>
  <c r="Q27" i="27" s="1"/>
  <c r="Q26" i="27" s="1"/>
  <c r="Q25" i="27" s="1"/>
  <c r="Q24" i="27" s="1"/>
  <c r="Q174" i="24"/>
  <c r="Q173" i="24"/>
  <c r="J163" i="24"/>
  <c r="N163" i="24" s="1"/>
  <c r="Q163" i="24" s="1"/>
  <c r="N162" i="24"/>
  <c r="Q162" i="24" s="1"/>
  <c r="N161" i="24"/>
  <c r="Q161" i="24" s="1"/>
  <c r="J159" i="24"/>
  <c r="N159" i="24" s="1"/>
  <c r="Q159" i="24" s="1"/>
  <c r="N158" i="24"/>
  <c r="Q158" i="24" s="1"/>
  <c r="N148" i="24"/>
  <c r="Q148" i="24" s="1"/>
  <c r="N147" i="24"/>
  <c r="Q147" i="24" s="1"/>
  <c r="N146" i="24"/>
  <c r="Q146" i="24" s="1"/>
  <c r="N129" i="24"/>
  <c r="Q129" i="24" s="1"/>
  <c r="Q127" i="24" s="1"/>
  <c r="Q126" i="24" s="1"/>
  <c r="Q136" i="24"/>
  <c r="Q134" i="24" s="1"/>
  <c r="Q133" i="24" s="1"/>
  <c r="Q132" i="24" s="1"/>
  <c r="Q131" i="24" s="1"/>
  <c r="Q124" i="24"/>
  <c r="Q122" i="24" s="1"/>
  <c r="Q121" i="24" s="1"/>
  <c r="N115" i="24"/>
  <c r="Q115" i="24" s="1"/>
  <c r="Q114" i="24" s="1"/>
  <c r="Q113" i="24" s="1"/>
  <c r="Q112" i="24" s="1"/>
  <c r="Q111" i="24" s="1"/>
  <c r="Q109" i="24"/>
  <c r="N108" i="24"/>
  <c r="Q108" i="24" s="1"/>
  <c r="N107" i="24"/>
  <c r="Q107" i="24" s="1"/>
  <c r="N106" i="24"/>
  <c r="Q106" i="24" s="1"/>
  <c r="Q103" i="24"/>
  <c r="N102" i="24"/>
  <c r="Q102" i="24" s="1"/>
  <c r="N101" i="24"/>
  <c r="Q101" i="24" s="1"/>
  <c r="N100" i="24"/>
  <c r="Q100" i="24" s="1"/>
  <c r="N90" i="24"/>
  <c r="Q90" i="24" s="1"/>
  <c r="Q89" i="24" s="1"/>
  <c r="Q88" i="24" s="1"/>
  <c r="Q87" i="24"/>
  <c r="Q86" i="24" s="1"/>
  <c r="Q85" i="24" s="1"/>
  <c r="N78" i="24"/>
  <c r="Q78" i="24" s="1"/>
  <c r="Q77" i="24" s="1"/>
  <c r="Q76" i="24" s="1"/>
  <c r="Q75" i="24"/>
  <c r="Q74" i="24" s="1"/>
  <c r="Q73" i="24" s="1"/>
  <c r="N66" i="24"/>
  <c r="Q66" i="24" s="1"/>
  <c r="Q65" i="24" s="1"/>
  <c r="Q64" i="24" s="1"/>
  <c r="Q63" i="24"/>
  <c r="Q62" i="24" s="1"/>
  <c r="Q61" i="24" s="1"/>
  <c r="N54" i="24"/>
  <c r="Q54" i="24" s="1"/>
  <c r="Q53" i="24" s="1"/>
  <c r="Q52" i="24" s="1"/>
  <c r="Q51" i="24"/>
  <c r="Q50" i="24" s="1"/>
  <c r="Q49" i="24" s="1"/>
  <c r="Q42" i="24"/>
  <c r="Q41" i="24" s="1"/>
  <c r="Q40" i="24" s="1"/>
  <c r="Q39" i="24" s="1"/>
  <c r="N37" i="24"/>
  <c r="Q37" i="24" s="1"/>
  <c r="Q35" i="24" s="1"/>
  <c r="Q34" i="24" s="1"/>
  <c r="Q32" i="24"/>
  <c r="Q30" i="24" s="1"/>
  <c r="Q29" i="24" s="1"/>
  <c r="N27" i="24"/>
  <c r="Q27" i="24" s="1"/>
  <c r="Q26" i="24" s="1"/>
  <c r="Q25" i="24" s="1"/>
  <c r="Q24" i="24" s="1"/>
  <c r="Q116" i="26" l="1"/>
  <c r="Q115" i="26" s="1"/>
  <c r="Q114" i="28"/>
  <c r="Q113" i="28" s="1"/>
  <c r="H25" i="52" s="1"/>
  <c r="Q101" i="26"/>
  <c r="Q100" i="26" s="1"/>
  <c r="Q114" i="26"/>
  <c r="Q80" i="27"/>
  <c r="Q120" i="24"/>
  <c r="Q119" i="24" s="1"/>
  <c r="Q118" i="24" s="1"/>
  <c r="Q116" i="27"/>
  <c r="Q115" i="27" s="1"/>
  <c r="Q114" i="27" s="1"/>
  <c r="Q113" i="27" s="1"/>
  <c r="H23" i="52" s="1"/>
  <c r="Q24" i="26"/>
  <c r="Q23" i="26" s="1"/>
  <c r="Q22" i="26" s="1"/>
  <c r="Q21" i="28"/>
  <c r="F25" i="52" s="1"/>
  <c r="Q93" i="28"/>
  <c r="Q92" i="28" s="1"/>
  <c r="Q91" i="28" s="1"/>
  <c r="Q90" i="28" s="1"/>
  <c r="Q89" i="28" s="1"/>
  <c r="Q88" i="28" s="1"/>
  <c r="G25" i="52" s="1"/>
  <c r="Q155" i="27"/>
  <c r="Q153" i="27" s="1"/>
  <c r="Q152" i="27" s="1"/>
  <c r="Q151" i="27" s="1"/>
  <c r="Q150" i="27" s="1"/>
  <c r="Q23" i="24"/>
  <c r="Q22" i="24" s="1"/>
  <c r="Q21" i="24" s="1"/>
  <c r="Q153" i="26"/>
  <c r="Q152" i="26" s="1"/>
  <c r="Q151" i="26" s="1"/>
  <c r="Q150" i="26" s="1"/>
  <c r="Q68" i="26"/>
  <c r="Q67" i="26" s="1"/>
  <c r="Q66" i="26" s="1"/>
  <c r="Q65" i="26" s="1"/>
  <c r="Q64" i="26" s="1"/>
  <c r="Q56" i="26"/>
  <c r="Q55" i="26" s="1"/>
  <c r="Q54" i="26" s="1"/>
  <c r="Q53" i="26" s="1"/>
  <c r="Q52" i="26" s="1"/>
  <c r="Q95" i="26"/>
  <c r="Q94" i="26" s="1"/>
  <c r="Q140" i="26"/>
  <c r="Q139" i="26" s="1"/>
  <c r="Q138" i="26" s="1"/>
  <c r="Q137" i="26" s="1"/>
  <c r="Q136" i="26" s="1"/>
  <c r="Q135" i="26" s="1"/>
  <c r="Q95" i="27"/>
  <c r="Q94" i="27" s="1"/>
  <c r="Q172" i="24"/>
  <c r="Q170" i="24" s="1"/>
  <c r="Q169" i="24" s="1"/>
  <c r="Q168" i="24" s="1"/>
  <c r="Q167" i="24" s="1"/>
  <c r="Q157" i="24"/>
  <c r="Q68" i="27"/>
  <c r="Q67" i="27" s="1"/>
  <c r="Q66" i="27" s="1"/>
  <c r="Q65" i="27" s="1"/>
  <c r="Q64" i="27" s="1"/>
  <c r="Q142" i="27"/>
  <c r="Q140" i="27" s="1"/>
  <c r="Q139" i="27" s="1"/>
  <c r="Q138" i="27" s="1"/>
  <c r="Q137" i="27" s="1"/>
  <c r="Q136" i="27" s="1"/>
  <c r="Q135" i="27" s="1"/>
  <c r="Q79" i="27"/>
  <c r="Q78" i="27" s="1"/>
  <c r="Q77" i="27" s="1"/>
  <c r="Q76" i="27" s="1"/>
  <c r="Q23" i="27"/>
  <c r="Q22" i="27" s="1"/>
  <c r="Q56" i="27"/>
  <c r="Q55" i="27" s="1"/>
  <c r="Q54" i="27" s="1"/>
  <c r="Q53" i="27" s="1"/>
  <c r="Q52" i="27" s="1"/>
  <c r="Q44" i="27"/>
  <c r="Q43" i="27" s="1"/>
  <c r="Q42" i="27" s="1"/>
  <c r="Q41" i="27" s="1"/>
  <c r="Q40" i="27" s="1"/>
  <c r="Q101" i="27"/>
  <c r="Q100" i="27" s="1"/>
  <c r="Q93" i="27" s="1"/>
  <c r="Q92" i="27" s="1"/>
  <c r="Q105" i="24"/>
  <c r="Q104" i="24" s="1"/>
  <c r="Q160" i="24"/>
  <c r="Q60" i="24"/>
  <c r="Q59" i="24" s="1"/>
  <c r="Q58" i="24" s="1"/>
  <c r="Q57" i="24" s="1"/>
  <c r="Q56" i="24" s="1"/>
  <c r="Q99" i="24"/>
  <c r="Q98" i="24" s="1"/>
  <c r="Q48" i="24"/>
  <c r="Q47" i="24" s="1"/>
  <c r="Q46" i="24" s="1"/>
  <c r="Q45" i="24" s="1"/>
  <c r="Q44" i="24" s="1"/>
  <c r="Q84" i="24"/>
  <c r="Q83" i="24" s="1"/>
  <c r="Q82" i="24" s="1"/>
  <c r="Q81" i="24" s="1"/>
  <c r="Q80" i="24" s="1"/>
  <c r="Q145" i="24"/>
  <c r="Q143" i="24" s="1"/>
  <c r="Q142" i="24" s="1"/>
  <c r="Q72" i="24"/>
  <c r="Q71" i="24" s="1"/>
  <c r="Q70" i="24" s="1"/>
  <c r="Q69" i="24" s="1"/>
  <c r="Q68" i="24" s="1"/>
  <c r="Q113" i="26" l="1"/>
  <c r="H24" i="52" s="1"/>
  <c r="Q149" i="26"/>
  <c r="Q148" i="26" s="1"/>
  <c r="I24" i="52" s="1"/>
  <c r="Q93" i="26"/>
  <c r="Q92" i="26" s="1"/>
  <c r="Q166" i="24"/>
  <c r="Q165" i="24" s="1"/>
  <c r="I21" i="52" s="1"/>
  <c r="Q156" i="24"/>
  <c r="Q153" i="24" s="1"/>
  <c r="Q152" i="24" s="1"/>
  <c r="Q151" i="24" s="1"/>
  <c r="Q150" i="24" s="1"/>
  <c r="Q21" i="27"/>
  <c r="F23" i="52" s="1"/>
  <c r="Q91" i="27"/>
  <c r="Q90" i="27" s="1"/>
  <c r="Q91" i="26"/>
  <c r="Q90" i="26" s="1"/>
  <c r="Q89" i="26" s="1"/>
  <c r="Q88" i="26" s="1"/>
  <c r="G24" i="52" s="1"/>
  <c r="Q21" i="26"/>
  <c r="F24" i="52" s="1"/>
  <c r="Q149" i="27"/>
  <c r="Q148" i="27" s="1"/>
  <c r="I23" i="52" s="1"/>
  <c r="Q20" i="24"/>
  <c r="F21" i="52" s="1"/>
  <c r="Q97" i="24"/>
  <c r="Q96" i="24" s="1"/>
  <c r="Q95" i="24" s="1"/>
  <c r="Q94" i="24" s="1"/>
  <c r="Q93" i="24" s="1"/>
  <c r="Q92" i="24" s="1"/>
  <c r="G21" i="52" s="1"/>
  <c r="Q141" i="24"/>
  <c r="Q140" i="24" s="1"/>
  <c r="Q139" i="24" s="1"/>
  <c r="Q138" i="24" s="1"/>
  <c r="Q117" i="24" l="1"/>
  <c r="H21" i="52" s="1"/>
  <c r="Q155" i="24"/>
  <c r="Q89" i="27"/>
  <c r="Q88" i="27" s="1"/>
  <c r="G23" i="52" s="1"/>
  <c r="Q27" i="45" l="1"/>
  <c r="Q26" i="45"/>
  <c r="Q24" i="45"/>
  <c r="Q23" i="45" s="1"/>
  <c r="Q22" i="45" s="1"/>
  <c r="Q56" i="46"/>
  <c r="N55" i="46"/>
  <c r="Q55" i="46" s="1"/>
  <c r="N54" i="46"/>
  <c r="Q54" i="46" s="1"/>
  <c r="N53" i="46"/>
  <c r="Q53" i="46" s="1"/>
  <c r="N48" i="46"/>
  <c r="Q48" i="46" s="1"/>
  <c r="Q44" i="46"/>
  <c r="Q42" i="46" s="1"/>
  <c r="Q41" i="46" s="1"/>
  <c r="Q36" i="46"/>
  <c r="Q34" i="46" s="1"/>
  <c r="Q33" i="46" s="1"/>
  <c r="Q32" i="46" s="1"/>
  <c r="Q31" i="46" s="1"/>
  <c r="Q30" i="46" s="1"/>
  <c r="Q28" i="46"/>
  <c r="Q26" i="46" s="1"/>
  <c r="Q25" i="46" s="1"/>
  <c r="Q24" i="46" s="1"/>
  <c r="Q23" i="46" s="1"/>
  <c r="Q22" i="46" s="1"/>
  <c r="Q198" i="49"/>
  <c r="Q197" i="49"/>
  <c r="Q196" i="49"/>
  <c r="Q195" i="49"/>
  <c r="Q194" i="49"/>
  <c r="Q193" i="49"/>
  <c r="Q192" i="49"/>
  <c r="Q191" i="49"/>
  <c r="Q190" i="49"/>
  <c r="Q188" i="49"/>
  <c r="Q187" i="49"/>
  <c r="Q186" i="49"/>
  <c r="Q185" i="49"/>
  <c r="Q184" i="49"/>
  <c r="Q183" i="49"/>
  <c r="Q182" i="49"/>
  <c r="Q181" i="49"/>
  <c r="Q180" i="49"/>
  <c r="Q178" i="49"/>
  <c r="Q177" i="49"/>
  <c r="Q176" i="49"/>
  <c r="Q175" i="49"/>
  <c r="Q174" i="49"/>
  <c r="Q173" i="49"/>
  <c r="Q172" i="49"/>
  <c r="Q171" i="49"/>
  <c r="Q170" i="49"/>
  <c r="Q164" i="49"/>
  <c r="Q163" i="49"/>
  <c r="Q162" i="49"/>
  <c r="Q158" i="49"/>
  <c r="Q157" i="49"/>
  <c r="Q153" i="49"/>
  <c r="Q152" i="49" s="1"/>
  <c r="Q151" i="49" s="1"/>
  <c r="Q149" i="49"/>
  <c r="Q148" i="49"/>
  <c r="Q147" i="49"/>
  <c r="Q146" i="49"/>
  <c r="Q145" i="49"/>
  <c r="Q144" i="49"/>
  <c r="Q143" i="49"/>
  <c r="Q142" i="49"/>
  <c r="Q138" i="49"/>
  <c r="Q137" i="49"/>
  <c r="Q136" i="49"/>
  <c r="Q135" i="49"/>
  <c r="Q134" i="49"/>
  <c r="Q133" i="49"/>
  <c r="Q132" i="49"/>
  <c r="Q131" i="49"/>
  <c r="Q130" i="49"/>
  <c r="Q129" i="49" s="1"/>
  <c r="Q128" i="49" s="1"/>
  <c r="Q126" i="49"/>
  <c r="Q125" i="49" s="1"/>
  <c r="Q124" i="49" s="1"/>
  <c r="Q122" i="49"/>
  <c r="Q121" i="49"/>
  <c r="Q120" i="49"/>
  <c r="Q119" i="49"/>
  <c r="Q118" i="49"/>
  <c r="Q117" i="49"/>
  <c r="Q116" i="49"/>
  <c r="Q115" i="49"/>
  <c r="Q114" i="49"/>
  <c r="Q110" i="49"/>
  <c r="Q109" i="49"/>
  <c r="Q105" i="49"/>
  <c r="Q104" i="49" s="1"/>
  <c r="Q103" i="49" s="1"/>
  <c r="Q101" i="49"/>
  <c r="Q100" i="49"/>
  <c r="Q99" i="49"/>
  <c r="Q98" i="49"/>
  <c r="Q97" i="49"/>
  <c r="Q96" i="49"/>
  <c r="Q95" i="49"/>
  <c r="Q94" i="49"/>
  <c r="Q93" i="49"/>
  <c r="Q89" i="49"/>
  <c r="Q88" i="49" s="1"/>
  <c r="Q87" i="49" s="1"/>
  <c r="Q84" i="49"/>
  <c r="Q83" i="49" s="1"/>
  <c r="Q80" i="49"/>
  <c r="Q79" i="49"/>
  <c r="Q78" i="49"/>
  <c r="Q77" i="49"/>
  <c r="Q76" i="49"/>
  <c r="Q75" i="49"/>
  <c r="Q74" i="49"/>
  <c r="Q73" i="49"/>
  <c r="Q72" i="49"/>
  <c r="Q68" i="49"/>
  <c r="Q67" i="49"/>
  <c r="Q66" i="49"/>
  <c r="Q62" i="49"/>
  <c r="Q61" i="49" s="1"/>
  <c r="Q60" i="49" s="1"/>
  <c r="Q58" i="49"/>
  <c r="Q57" i="49" s="1"/>
  <c r="Q56" i="49" s="1"/>
  <c r="Q54" i="49"/>
  <c r="Q53" i="49" s="1"/>
  <c r="Q52" i="49" s="1"/>
  <c r="Q50" i="49"/>
  <c r="Q49" i="49" s="1"/>
  <c r="Q48" i="49" s="1"/>
  <c r="Q47" i="35"/>
  <c r="N46" i="35"/>
  <c r="Q46" i="35" s="1"/>
  <c r="Q45" i="35"/>
  <c r="N45" i="35"/>
  <c r="Q43" i="35"/>
  <c r="N42" i="35"/>
  <c r="Q42" i="35" s="1"/>
  <c r="N41" i="35"/>
  <c r="Q41" i="35" s="1"/>
  <c r="Q40" i="35" s="1"/>
  <c r="Q39" i="35"/>
  <c r="N38" i="35"/>
  <c r="Q38" i="35" s="1"/>
  <c r="Q37" i="35"/>
  <c r="N37" i="35"/>
  <c r="Q18" i="24"/>
  <c r="Q17" i="24" s="1"/>
  <c r="Q16" i="24" s="1"/>
  <c r="Q21" i="44"/>
  <c r="Q20" i="44" s="1"/>
  <c r="Q23" i="49"/>
  <c r="Q21" i="49" s="1"/>
  <c r="Q161" i="49" l="1"/>
  <c r="Q156" i="49"/>
  <c r="Q82" i="49"/>
  <c r="Q92" i="49"/>
  <c r="Q91" i="49" s="1"/>
  <c r="Q108" i="49"/>
  <c r="Q107" i="49" s="1"/>
  <c r="Q65" i="49"/>
  <c r="Q64" i="49" s="1"/>
  <c r="Q189" i="49"/>
  <c r="Q169" i="49"/>
  <c r="Q113" i="49"/>
  <c r="Q112" i="49" s="1"/>
  <c r="Q155" i="49"/>
  <c r="Q160" i="49"/>
  <c r="Q179" i="49"/>
  <c r="Q168" i="49" s="1"/>
  <c r="Q167" i="49" s="1"/>
  <c r="Q166" i="49" s="1"/>
  <c r="Q141" i="49"/>
  <c r="Q140" i="49" s="1"/>
  <c r="Q71" i="49"/>
  <c r="Q70" i="49" s="1"/>
  <c r="Q44" i="35"/>
  <c r="Q36" i="35"/>
  <c r="Q35" i="35" s="1"/>
  <c r="Q34" i="35" s="1"/>
  <c r="Q33" i="35" s="1"/>
  <c r="Q32" i="35" s="1"/>
  <c r="Q31" i="35" s="1"/>
  <c r="Q14" i="24"/>
  <c r="Q13" i="24" s="1"/>
  <c r="Q12" i="24" s="1"/>
  <c r="Q46" i="46"/>
  <c r="Q47" i="46"/>
  <c r="Q51" i="46"/>
  <c r="Q50" i="46" s="1"/>
  <c r="Q22" i="49"/>
  <c r="N22" i="35"/>
  <c r="Q22" i="35" s="1"/>
  <c r="Q21" i="35" s="1"/>
  <c r="Q20" i="35" s="1"/>
  <c r="N17" i="49"/>
  <c r="Q17" i="49" s="1"/>
  <c r="Q16" i="49" s="1"/>
  <c r="Q15" i="49" s="1"/>
  <c r="Q14" i="49" s="1"/>
  <c r="Q13" i="49" s="1"/>
  <c r="N18" i="44"/>
  <c r="Q18" i="44" s="1"/>
  <c r="Q17" i="44" s="1"/>
  <c r="Q19" i="37"/>
  <c r="Q18" i="37" s="1"/>
  <c r="Q18" i="35"/>
  <c r="Q17" i="35" s="1"/>
  <c r="Q16" i="35" s="1"/>
  <c r="Q38" i="54"/>
  <c r="Q35" i="54" s="1"/>
  <c r="Q34" i="54" s="1"/>
  <c r="Q36" i="54"/>
  <c r="Q29" i="54"/>
  <c r="N28" i="54"/>
  <c r="Q28" i="54" s="1"/>
  <c r="Q27" i="54"/>
  <c r="Q24" i="54" s="1"/>
  <c r="N27" i="54"/>
  <c r="Q25" i="54"/>
  <c r="Q23" i="54"/>
  <c r="Q22" i="54"/>
  <c r="N22" i="54"/>
  <c r="N21" i="54"/>
  <c r="Q21" i="54" s="1"/>
  <c r="Q19" i="54"/>
  <c r="Q15" i="35" l="1"/>
  <c r="Q14" i="35" s="1"/>
  <c r="Q13" i="35" s="1"/>
  <c r="Q12" i="35" s="1"/>
  <c r="Q47" i="49"/>
  <c r="Q46" i="49" s="1"/>
  <c r="Q176" i="24"/>
  <c r="C21" i="52"/>
  <c r="Q18" i="54"/>
  <c r="Q17" i="54" s="1"/>
  <c r="Q16" i="54" s="1"/>
  <c r="Q15" i="54" s="1"/>
  <c r="Q14" i="54" s="1"/>
  <c r="Q13" i="54" s="1"/>
  <c r="Q33" i="54"/>
  <c r="Q32" i="54" s="1"/>
  <c r="Q40" i="46"/>
  <c r="Q39" i="46" s="1"/>
  <c r="Q38" i="46" s="1"/>
  <c r="Q21" i="46" s="1"/>
  <c r="Q86" i="49"/>
  <c r="Q45" i="49"/>
  <c r="Q44" i="49" s="1"/>
  <c r="D13" i="52" s="1"/>
  <c r="Q17" i="37"/>
  <c r="Q16" i="37" s="1"/>
  <c r="Q15" i="37" s="1"/>
  <c r="C3" i="52" l="1"/>
  <c r="Q116" i="35"/>
  <c r="Q14" i="37"/>
  <c r="Q13" i="37" s="1"/>
  <c r="Q12" i="54"/>
  <c r="Q48" i="54" s="1"/>
  <c r="Q19" i="49"/>
  <c r="Q12" i="49" s="1"/>
  <c r="Q11" i="49" s="1"/>
  <c r="Q38" i="53"/>
  <c r="C4" i="52" l="1"/>
  <c r="Q54" i="37"/>
  <c r="C13" i="52"/>
  <c r="D39" i="50"/>
  <c r="D41" i="50" s="1"/>
  <c r="Q156" i="23" l="1"/>
  <c r="Q155" i="23"/>
  <c r="Q154" i="23" l="1"/>
  <c r="Q35" i="42"/>
  <c r="Q34" i="42"/>
  <c r="Q33" i="42" s="1"/>
  <c r="Q32" i="42" s="1"/>
  <c r="Q31" i="42" s="1"/>
  <c r="Q30" i="42" s="1"/>
  <c r="N145" i="23"/>
  <c r="Q145" i="23" s="1"/>
  <c r="N144" i="23"/>
  <c r="Q144" i="23" s="1"/>
  <c r="N143" i="23"/>
  <c r="Q143" i="23" s="1"/>
  <c r="H14" i="52" l="1"/>
  <c r="Q152" i="23"/>
  <c r="Q151" i="23" s="1"/>
  <c r="Q142" i="23"/>
  <c r="Q140" i="23" s="1"/>
  <c r="AD53" i="53"/>
  <c r="AG53" i="53" s="1"/>
  <c r="AG51" i="53" s="1"/>
  <c r="N53" i="53"/>
  <c r="Q53" i="53" s="1"/>
  <c r="Q51" i="53" s="1"/>
  <c r="AD125" i="23"/>
  <c r="AG125" i="23" s="1"/>
  <c r="AG123" i="23" s="1"/>
  <c r="N125" i="23"/>
  <c r="Q125" i="23" s="1"/>
  <c r="Q123" i="23" s="1"/>
  <c r="V132" i="23"/>
  <c r="Q132" i="23"/>
  <c r="Q130" i="23" s="1"/>
  <c r="Q129" i="23" s="1"/>
  <c r="Q128" i="23" s="1"/>
  <c r="Q127" i="23" s="1"/>
  <c r="X132" i="23"/>
  <c r="Q47" i="53"/>
  <c r="Q45" i="53" s="1"/>
  <c r="Q44" i="53" s="1"/>
  <c r="Q41" i="53" s="1"/>
  <c r="Q120" i="23"/>
  <c r="Q118" i="23" s="1"/>
  <c r="Q117" i="23" s="1"/>
  <c r="U118" i="23"/>
  <c r="T118" i="23"/>
  <c r="N111" i="23"/>
  <c r="Q111" i="23" s="1"/>
  <c r="Q139" i="23" l="1"/>
  <c r="Q138" i="23" s="1"/>
  <c r="Q137" i="23" s="1"/>
  <c r="H29" i="50"/>
  <c r="Q150" i="23"/>
  <c r="Q148" i="23" s="1"/>
  <c r="Q147" i="23" s="1"/>
  <c r="I22" i="52" s="1"/>
  <c r="V51" i="53"/>
  <c r="Q50" i="53"/>
  <c r="V123" i="23"/>
  <c r="Q122" i="23"/>
  <c r="Q116" i="23" s="1"/>
  <c r="Q115" i="23" s="1"/>
  <c r="Q114" i="23" s="1"/>
  <c r="Q110" i="23"/>
  <c r="Q109" i="23" s="1"/>
  <c r="N102" i="23"/>
  <c r="Q102" i="23" s="1"/>
  <c r="N103" i="23"/>
  <c r="Q103" i="23" s="1"/>
  <c r="N104" i="23"/>
  <c r="Q104" i="23" s="1"/>
  <c r="Q105" i="23"/>
  <c r="N29" i="53"/>
  <c r="Q29" i="53" s="1"/>
  <c r="N30" i="53"/>
  <c r="Q30" i="53" s="1"/>
  <c r="N31" i="53"/>
  <c r="Q31" i="53" s="1"/>
  <c r="Q32" i="53"/>
  <c r="N37" i="53"/>
  <c r="Q37" i="53" s="1"/>
  <c r="N36" i="53"/>
  <c r="Q36" i="53" s="1"/>
  <c r="N35" i="53"/>
  <c r="Q35" i="53" s="1"/>
  <c r="Q99" i="23"/>
  <c r="N98" i="23"/>
  <c r="Q98" i="23" s="1"/>
  <c r="N97" i="23"/>
  <c r="Q97" i="23" s="1"/>
  <c r="N96" i="23"/>
  <c r="Q96" i="23" s="1"/>
  <c r="N86" i="23"/>
  <c r="Q86" i="23" s="1"/>
  <c r="Q83" i="23"/>
  <c r="N74" i="23"/>
  <c r="Q74" i="23" s="1"/>
  <c r="Q71" i="23"/>
  <c r="N62" i="23"/>
  <c r="Q62" i="23" s="1"/>
  <c r="Q59" i="23"/>
  <c r="N50" i="23"/>
  <c r="Q50" i="23" s="1"/>
  <c r="Q47" i="23"/>
  <c r="Q46" i="23" s="1"/>
  <c r="Q45" i="23" s="1"/>
  <c r="Q38" i="23"/>
  <c r="Q40" i="53" l="1"/>
  <c r="H30" i="52" s="1"/>
  <c r="Q101" i="23"/>
  <c r="Q100" i="23" s="1"/>
  <c r="Q28" i="53"/>
  <c r="Q27" i="53" s="1"/>
  <c r="Q34" i="53"/>
  <c r="Q33" i="53" s="1"/>
  <c r="Q95" i="23"/>
  <c r="Q94" i="23" s="1"/>
  <c r="Q70" i="23"/>
  <c r="Q69" i="23" s="1"/>
  <c r="Q58" i="23"/>
  <c r="Q57" i="23" s="1"/>
  <c r="Q82" i="23"/>
  <c r="Q81" i="23" s="1"/>
  <c r="Q73" i="23"/>
  <c r="Q72" i="23" s="1"/>
  <c r="Q49" i="23"/>
  <c r="Q61" i="23"/>
  <c r="Q60" i="23" s="1"/>
  <c r="Q85" i="23"/>
  <c r="Q84" i="23" s="1"/>
  <c r="Q37" i="23"/>
  <c r="Q36" i="23" s="1"/>
  <c r="Q35" i="23" s="1"/>
  <c r="Q33" i="23"/>
  <c r="N28" i="23"/>
  <c r="Q28" i="23" s="1"/>
  <c r="Q19" i="53"/>
  <c r="Q17" i="53" s="1"/>
  <c r="Q19" i="32"/>
  <c r="Q17" i="32" s="1"/>
  <c r="Q19" i="31"/>
  <c r="Q17" i="31" s="1"/>
  <c r="Q19" i="30"/>
  <c r="Q17" i="30" s="1"/>
  <c r="Q19" i="29"/>
  <c r="Q17" i="29" s="1"/>
  <c r="Q19" i="28"/>
  <c r="Q17" i="28" s="1"/>
  <c r="Q19" i="26"/>
  <c r="Q17" i="26" s="1"/>
  <c r="Q19" i="27"/>
  <c r="Q19" i="23"/>
  <c r="Q17" i="23" s="1"/>
  <c r="Q19" i="58"/>
  <c r="Q18" i="58"/>
  <c r="Q17" i="58" s="1"/>
  <c r="Q16" i="58" s="1"/>
  <c r="N18" i="58"/>
  <c r="Q19" i="57"/>
  <c r="Q18" i="57" s="1"/>
  <c r="Q17" i="57" s="1"/>
  <c r="N18" i="57"/>
  <c r="Q19" i="42"/>
  <c r="Q17" i="42" s="1"/>
  <c r="Q16" i="42" s="1"/>
  <c r="Q93" i="23" l="1"/>
  <c r="C83" i="50"/>
  <c r="Q15" i="42"/>
  <c r="Q13" i="42" s="1"/>
  <c r="Q12" i="42" s="1"/>
  <c r="Q15" i="58"/>
  <c r="Q14" i="58" s="1"/>
  <c r="Q13" i="58" s="1"/>
  <c r="Q12" i="58" s="1"/>
  <c r="Q26" i="53"/>
  <c r="Q25" i="53" s="1"/>
  <c r="Q24" i="53" s="1"/>
  <c r="Q23" i="53" s="1"/>
  <c r="Q22" i="53" s="1"/>
  <c r="Q21" i="53" s="1"/>
  <c r="G30" i="52" s="1"/>
  <c r="Q48" i="23"/>
  <c r="Q44" i="23" s="1"/>
  <c r="Q43" i="23" s="1"/>
  <c r="Q68" i="23"/>
  <c r="Q56" i="23"/>
  <c r="Q80" i="23"/>
  <c r="Q31" i="23"/>
  <c r="Q30" i="23" s="1"/>
  <c r="Q17" i="27"/>
  <c r="Q16" i="27" s="1"/>
  <c r="Q27" i="23"/>
  <c r="Q26" i="23" s="1"/>
  <c r="Q25" i="23" s="1"/>
  <c r="Q24" i="23" s="1"/>
  <c r="Q16" i="53"/>
  <c r="Q15" i="53" s="1"/>
  <c r="T18" i="32"/>
  <c r="Q16" i="32"/>
  <c r="Q15" i="32" s="1"/>
  <c r="T18" i="31"/>
  <c r="Q16" i="31"/>
  <c r="Q15" i="31" s="1"/>
  <c r="Q16" i="30"/>
  <c r="Q15" i="30" s="1"/>
  <c r="T18" i="30"/>
  <c r="Q16" i="29"/>
  <c r="Q15" i="29" s="1"/>
  <c r="Q13" i="29" s="1"/>
  <c r="Q12" i="29" s="1"/>
  <c r="T18" i="29"/>
  <c r="Q16" i="28"/>
  <c r="Q15" i="28" s="1"/>
  <c r="T18" i="28"/>
  <c r="T18" i="26"/>
  <c r="Q16" i="26"/>
  <c r="T18" i="23"/>
  <c r="Q16" i="23"/>
  <c r="Q14" i="23" l="1"/>
  <c r="Q13" i="23" s="1"/>
  <c r="Q12" i="23" s="1"/>
  <c r="C22" i="52" s="1"/>
  <c r="Q42" i="23"/>
  <c r="Q41" i="23" s="1"/>
  <c r="Q40" i="23" s="1"/>
  <c r="Q159" i="29"/>
  <c r="C26" i="52"/>
  <c r="Q13" i="32"/>
  <c r="Q14" i="26"/>
  <c r="Q13" i="26" s="1"/>
  <c r="Q12" i="26" s="1"/>
  <c r="C24" i="52" s="1"/>
  <c r="Q14" i="53"/>
  <c r="Q13" i="53" s="1"/>
  <c r="Q12" i="53" s="1"/>
  <c r="Q13" i="30"/>
  <c r="Q14" i="27"/>
  <c r="Q13" i="27" s="1"/>
  <c r="Q12" i="27" s="1"/>
  <c r="C23" i="52" s="1"/>
  <c r="J15" i="52"/>
  <c r="J17" i="52"/>
  <c r="E27" i="50"/>
  <c r="J19" i="52"/>
  <c r="J11" i="52"/>
  <c r="J12" i="52"/>
  <c r="J7" i="52"/>
  <c r="J6" i="52"/>
  <c r="C14" i="52"/>
  <c r="J14" i="52" s="1"/>
  <c r="Q79" i="23"/>
  <c r="Q78" i="23" s="1"/>
  <c r="Q77" i="23" s="1"/>
  <c r="Q76" i="23" s="1"/>
  <c r="Q67" i="23"/>
  <c r="Q66" i="23" s="1"/>
  <c r="Q65" i="23" s="1"/>
  <c r="Q64" i="23" s="1"/>
  <c r="Q55" i="23"/>
  <c r="Q54" i="23" s="1"/>
  <c r="Q53" i="23" s="1"/>
  <c r="Q52" i="23" s="1"/>
  <c r="Q23" i="23"/>
  <c r="Q92" i="23"/>
  <c r="Q13" i="31"/>
  <c r="Q13" i="28"/>
  <c r="Q12" i="28" s="1"/>
  <c r="Q159" i="32" l="1"/>
  <c r="C29" i="52"/>
  <c r="Q159" i="28"/>
  <c r="C25" i="52"/>
  <c r="Q160" i="30"/>
  <c r="Q159" i="31"/>
  <c r="C27" i="52"/>
  <c r="C30" i="52"/>
  <c r="Q62" i="53"/>
  <c r="Q159" i="26"/>
  <c r="Q159" i="27"/>
  <c r="J30" i="52"/>
  <c r="J5" i="52"/>
  <c r="J18" i="52"/>
  <c r="C26" i="50"/>
  <c r="E26" i="50" s="1"/>
  <c r="J4" i="52"/>
  <c r="J13" i="52"/>
  <c r="C31" i="52" l="1"/>
  <c r="J8" i="52"/>
  <c r="Q16" i="57" l="1"/>
  <c r="C88" i="50" l="1"/>
  <c r="Q15" i="57"/>
  <c r="Q14" i="57" s="1"/>
  <c r="Q13" i="57" s="1"/>
  <c r="Q12" i="57" s="1"/>
  <c r="Q20" i="57" l="1"/>
  <c r="C28" i="50" s="1"/>
  <c r="E28" i="50" s="1"/>
  <c r="J20" i="52"/>
  <c r="C90" i="50" l="1"/>
  <c r="C92" i="50" s="1"/>
  <c r="C22" i="50"/>
  <c r="E22" i="50" s="1"/>
  <c r="J2" i="52" l="1"/>
  <c r="C15" i="50"/>
  <c r="E15" i="50" s="1"/>
  <c r="C16" i="50"/>
  <c r="E16" i="50" s="1"/>
  <c r="C25" i="50"/>
  <c r="E25" i="50" s="1"/>
  <c r="E10" i="50" l="1"/>
  <c r="C20" i="50"/>
  <c r="E20" i="50" s="1"/>
  <c r="C13" i="50" l="1"/>
  <c r="E13" i="50" s="1"/>
  <c r="E31" i="52"/>
  <c r="C12" i="50"/>
  <c r="E12" i="50" s="1"/>
  <c r="Q136" i="23" l="1"/>
  <c r="Q135" i="23" s="1"/>
  <c r="Q113" i="23" s="1"/>
  <c r="H22" i="52" s="1"/>
  <c r="E38" i="50"/>
  <c r="Q108" i="23"/>
  <c r="Q107" i="23" s="1"/>
  <c r="Q91" i="23" s="1"/>
  <c r="Q90" i="23" s="1"/>
  <c r="Q22" i="23"/>
  <c r="Q21" i="23" s="1"/>
  <c r="F22" i="52" s="1"/>
  <c r="C19" i="50"/>
  <c r="E19" i="50" s="1"/>
  <c r="Q89" i="23" l="1"/>
  <c r="Q88" i="23" s="1"/>
  <c r="J28" i="52"/>
  <c r="J29" i="52"/>
  <c r="C37" i="50"/>
  <c r="E37" i="50" s="1"/>
  <c r="C31" i="50"/>
  <c r="E31" i="50" s="1"/>
  <c r="J23" i="52"/>
  <c r="J25" i="52"/>
  <c r="C36" i="50"/>
  <c r="E36" i="50" s="1"/>
  <c r="C21" i="50"/>
  <c r="E21" i="50" s="1"/>
  <c r="G22" i="52" l="1"/>
  <c r="Q158" i="23"/>
  <c r="U159" i="23" s="1"/>
  <c r="T89" i="23"/>
  <c r="J27" i="52"/>
  <c r="C35" i="50"/>
  <c r="E35" i="50" s="1"/>
  <c r="J24" i="52"/>
  <c r="C32" i="50"/>
  <c r="E32" i="50" s="1"/>
  <c r="J22" i="52"/>
  <c r="J16" i="52"/>
  <c r="C18" i="50"/>
  <c r="E18" i="50" s="1"/>
  <c r="D31" i="52"/>
  <c r="C30" i="50" l="1"/>
  <c r="E30" i="50" s="1"/>
  <c r="Q16" i="44"/>
  <c r="Q15" i="44" s="1"/>
  <c r="Q14" i="44" s="1"/>
  <c r="Q13" i="44" s="1"/>
  <c r="Q12" i="44" s="1"/>
  <c r="C24" i="50"/>
  <c r="E24" i="50" s="1"/>
  <c r="J10" i="52"/>
  <c r="J9" i="52"/>
  <c r="C17" i="50"/>
  <c r="E17" i="50" s="1"/>
  <c r="F31" i="52" l="1"/>
  <c r="J21" i="52"/>
  <c r="N186" i="56"/>
  <c r="Q186" i="56" s="1"/>
  <c r="Q185" i="56" s="1"/>
  <c r="Q184" i="56" s="1"/>
  <c r="Q183" i="56"/>
  <c r="N182" i="56"/>
  <c r="Q182" i="56" s="1"/>
  <c r="N181" i="56"/>
  <c r="Q181" i="56" s="1"/>
  <c r="N180" i="56"/>
  <c r="Q180" i="56" s="1"/>
  <c r="Q177" i="56"/>
  <c r="N176" i="56"/>
  <c r="Q176" i="56" s="1"/>
  <c r="N175" i="56"/>
  <c r="Q175" i="56" s="1"/>
  <c r="N174" i="56"/>
  <c r="Q174" i="56" s="1"/>
  <c r="N169" i="56"/>
  <c r="Q169" i="56" s="1"/>
  <c r="Q168" i="56"/>
  <c r="N168" i="56"/>
  <c r="N167" i="56"/>
  <c r="Q167" i="56" s="1"/>
  <c r="N164" i="56"/>
  <c r="Q164" i="56" s="1"/>
  <c r="Q163" i="56" s="1"/>
  <c r="Q161" i="56"/>
  <c r="N160" i="56"/>
  <c r="Q160" i="56" s="1"/>
  <c r="N159" i="56"/>
  <c r="Q159" i="56" s="1"/>
  <c r="N158" i="56"/>
  <c r="Q158" i="56" s="1"/>
  <c r="N157" i="56"/>
  <c r="Q157" i="56" s="1"/>
  <c r="N156" i="56"/>
  <c r="Q156" i="56" s="1"/>
  <c r="N154" i="56"/>
  <c r="Q154" i="56" s="1"/>
  <c r="N153" i="56"/>
  <c r="Q153" i="56" s="1"/>
  <c r="N151" i="56"/>
  <c r="Q151" i="56" s="1"/>
  <c r="Q150" i="56" s="1"/>
  <c r="Q148" i="56"/>
  <c r="N147" i="56"/>
  <c r="Q147" i="56" s="1"/>
  <c r="N146" i="56"/>
  <c r="Q146" i="56" s="1"/>
  <c r="N145" i="56"/>
  <c r="Q145" i="56" s="1"/>
  <c r="N144" i="56"/>
  <c r="Q144" i="56" s="1"/>
  <c r="N143" i="56"/>
  <c r="Q143" i="56" s="1"/>
  <c r="N141" i="56"/>
  <c r="Q141" i="56" s="1"/>
  <c r="N140" i="56"/>
  <c r="Q140" i="56" s="1"/>
  <c r="N138" i="56"/>
  <c r="Q138" i="56" s="1"/>
  <c r="Q137" i="56" s="1"/>
  <c r="N133" i="56"/>
  <c r="Q133" i="56" s="1"/>
  <c r="N131" i="56"/>
  <c r="Q131" i="56" s="1"/>
  <c r="Q127" i="56"/>
  <c r="Q126" i="56"/>
  <c r="Q125" i="56"/>
  <c r="Q121" i="56"/>
  <c r="N121" i="56"/>
  <c r="N120" i="56"/>
  <c r="Q120" i="56" s="1"/>
  <c r="N119" i="56"/>
  <c r="Q119" i="56" s="1"/>
  <c r="N118" i="56"/>
  <c r="Q118" i="56" s="1"/>
  <c r="N117" i="56"/>
  <c r="Q117" i="56" s="1"/>
  <c r="Q113" i="56"/>
  <c r="N112" i="56"/>
  <c r="Q112" i="56" s="1"/>
  <c r="N111" i="56"/>
  <c r="Q111" i="56" s="1"/>
  <c r="Q108" i="56"/>
  <c r="N107" i="56"/>
  <c r="Q107" i="56" s="1"/>
  <c r="N106" i="56"/>
  <c r="Q106" i="56" s="1"/>
  <c r="Q103" i="56"/>
  <c r="N102" i="56"/>
  <c r="Q102" i="56" s="1"/>
  <c r="N101" i="56"/>
  <c r="Q101" i="56" s="1"/>
  <c r="Q98" i="56"/>
  <c r="N97" i="56"/>
  <c r="Q97" i="56" s="1"/>
  <c r="N96" i="56"/>
  <c r="Q96" i="56" s="1"/>
  <c r="N93" i="56"/>
  <c r="Q93" i="56" s="1"/>
  <c r="N92" i="56"/>
  <c r="Q92" i="56" s="1"/>
  <c r="N91" i="56"/>
  <c r="Q91" i="56" s="1"/>
  <c r="Q88" i="56"/>
  <c r="N87" i="56"/>
  <c r="Q87" i="56" s="1"/>
  <c r="N86" i="56"/>
  <c r="Q86" i="56" s="1"/>
  <c r="N83" i="56"/>
  <c r="Q83" i="56" s="1"/>
  <c r="N82" i="56"/>
  <c r="Q82" i="56" s="1"/>
  <c r="N81" i="56"/>
  <c r="Q81" i="56" s="1"/>
  <c r="Q80" i="56" s="1"/>
  <c r="N77" i="56"/>
  <c r="Q77" i="56" s="1"/>
  <c r="N76" i="56"/>
  <c r="Q76" i="56" s="1"/>
  <c r="N75" i="56"/>
  <c r="Q75" i="56" s="1"/>
  <c r="N72" i="56"/>
  <c r="Q72" i="56" s="1"/>
  <c r="N71" i="56"/>
  <c r="Q71" i="56" s="1"/>
  <c r="N70" i="56"/>
  <c r="Q70" i="56" s="1"/>
  <c r="N66" i="56"/>
  <c r="Q66" i="56" s="1"/>
  <c r="N65" i="56"/>
  <c r="Q65" i="56" s="1"/>
  <c r="N64" i="56"/>
  <c r="Q64" i="56" s="1"/>
  <c r="N61" i="56"/>
  <c r="Q61" i="56" s="1"/>
  <c r="N60" i="56"/>
  <c r="Q60" i="56" s="1"/>
  <c r="N59" i="56"/>
  <c r="Q59" i="56" s="1"/>
  <c r="Q58" i="56" s="1"/>
  <c r="J53" i="56"/>
  <c r="J54" i="56" s="1"/>
  <c r="G53" i="56"/>
  <c r="G54" i="56" s="1"/>
  <c r="N52" i="56"/>
  <c r="Q52" i="56" s="1"/>
  <c r="J48" i="56"/>
  <c r="J49" i="56" s="1"/>
  <c r="G48" i="56"/>
  <c r="N47" i="56"/>
  <c r="Q47" i="56" s="1"/>
  <c r="J43" i="56"/>
  <c r="J44" i="56" s="1"/>
  <c r="G43" i="56"/>
  <c r="N42" i="56"/>
  <c r="Q42" i="56" s="1"/>
  <c r="J38" i="56"/>
  <c r="J39" i="56" s="1"/>
  <c r="G38" i="56"/>
  <c r="G39" i="56" s="1"/>
  <c r="N37" i="56"/>
  <c r="Q37" i="56" s="1"/>
  <c r="J33" i="56"/>
  <c r="J34" i="56" s="1"/>
  <c r="G33" i="56"/>
  <c r="G34" i="56" s="1"/>
  <c r="N32" i="56"/>
  <c r="Q32" i="56" s="1"/>
  <c r="G27" i="56"/>
  <c r="G28" i="56" s="1"/>
  <c r="N26" i="56"/>
  <c r="Q26" i="56" s="1"/>
  <c r="G21" i="56"/>
  <c r="G22" i="56" s="1"/>
  <c r="N20" i="56"/>
  <c r="Q20" i="56" s="1"/>
  <c r="N17" i="56"/>
  <c r="Q17" i="56" s="1"/>
  <c r="H17" i="56"/>
  <c r="N16" i="56"/>
  <c r="Q16" i="56" s="1"/>
  <c r="N13" i="56"/>
  <c r="Q13" i="56" s="1"/>
  <c r="H13" i="56"/>
  <c r="Q12" i="56"/>
  <c r="N11" i="56"/>
  <c r="Q11" i="56" s="1"/>
  <c r="C29" i="50" l="1"/>
  <c r="E29" i="50" s="1"/>
  <c r="N48" i="56"/>
  <c r="Q48" i="56" s="1"/>
  <c r="Q85" i="56"/>
  <c r="Q100" i="56"/>
  <c r="Q10" i="56"/>
  <c r="Q139" i="56"/>
  <c r="Q136" i="56" s="1"/>
  <c r="Q74" i="56"/>
  <c r="Q116" i="56"/>
  <c r="Q115" i="56" s="1"/>
  <c r="Q173" i="56"/>
  <c r="Q172" i="56" s="1"/>
  <c r="Q171" i="56" s="1"/>
  <c r="Q129" i="56"/>
  <c r="Q95" i="56"/>
  <c r="Q105" i="56"/>
  <c r="Q152" i="56"/>
  <c r="N33" i="56"/>
  <c r="Q33" i="56" s="1"/>
  <c r="Q110" i="56"/>
  <c r="N21" i="56"/>
  <c r="Q21" i="56" s="1"/>
  <c r="N27" i="56"/>
  <c r="Q27" i="56" s="1"/>
  <c r="N38" i="56"/>
  <c r="Q38" i="56" s="1"/>
  <c r="N43" i="56"/>
  <c r="Q43" i="56" s="1"/>
  <c r="N53" i="56"/>
  <c r="Q53" i="56" s="1"/>
  <c r="Q63" i="56"/>
  <c r="Q57" i="56" s="1"/>
  <c r="Q69" i="56"/>
  <c r="Q68" i="56" s="1"/>
  <c r="Q90" i="56"/>
  <c r="Q79" i="56" s="1"/>
  <c r="Q124" i="56"/>
  <c r="Q123" i="56" s="1"/>
  <c r="Q149" i="56"/>
  <c r="Q179" i="56"/>
  <c r="Q178" i="56" s="1"/>
  <c r="Q166" i="56"/>
  <c r="Q165" i="56" s="1"/>
  <c r="Q162" i="56" s="1"/>
  <c r="N22" i="56"/>
  <c r="Q22" i="56" s="1"/>
  <c r="G23" i="56"/>
  <c r="N23" i="56" s="1"/>
  <c r="Q23" i="56" s="1"/>
  <c r="N39" i="56"/>
  <c r="Q39" i="56" s="1"/>
  <c r="N54" i="56"/>
  <c r="Q54" i="56" s="1"/>
  <c r="Q51" i="56" s="1"/>
  <c r="Q15" i="56"/>
  <c r="N34" i="56"/>
  <c r="Q34" i="56" s="1"/>
  <c r="N28" i="56"/>
  <c r="Q28" i="56" s="1"/>
  <c r="G29" i="56"/>
  <c r="N29" i="56" s="1"/>
  <c r="Q29" i="56" s="1"/>
  <c r="G44" i="56"/>
  <c r="N44" i="56" s="1"/>
  <c r="Q44" i="56" s="1"/>
  <c r="G49" i="56"/>
  <c r="N49" i="56" s="1"/>
  <c r="Q49" i="56" s="1"/>
  <c r="Q46" i="56" s="1"/>
  <c r="Q31" i="56" l="1"/>
  <c r="Q19" i="56"/>
  <c r="Q56" i="56"/>
  <c r="Q36" i="56"/>
  <c r="Q135" i="56"/>
  <c r="Q41" i="56"/>
  <c r="Q25" i="56"/>
  <c r="Q9" i="56" s="1"/>
  <c r="Q7" i="56" s="1"/>
  <c r="Q6" i="56" s="1"/>
  <c r="Q5" i="56" s="1"/>
  <c r="Q4" i="56" l="1"/>
  <c r="Q3" i="56" s="1"/>
  <c r="Q2" i="56" s="1"/>
  <c r="Q1" i="56" s="1"/>
  <c r="H31" i="50" l="1"/>
  <c r="E33" i="52" l="1"/>
  <c r="D33" i="52"/>
  <c r="F33" i="52" l="1"/>
  <c r="G31" i="52" l="1"/>
  <c r="G33" i="52" s="1"/>
  <c r="C11" i="50" l="1"/>
  <c r="E11" i="50" s="1"/>
  <c r="J3" i="52"/>
  <c r="H31" i="52"/>
  <c r="H33" i="52" s="1"/>
  <c r="C14" i="50"/>
  <c r="E14" i="50" s="1"/>
  <c r="I31" i="52" l="1"/>
  <c r="I33" i="52" s="1"/>
  <c r="E40" i="50" l="1"/>
  <c r="J32" i="52" l="1"/>
  <c r="C33" i="52"/>
  <c r="C33" i="50"/>
  <c r="E33" i="50" s="1"/>
  <c r="C23" i="50"/>
  <c r="E23" i="50" s="1"/>
  <c r="J26" i="52" l="1"/>
  <c r="J31" i="52" s="1"/>
  <c r="J33" i="52" s="1"/>
  <c r="C34" i="50" l="1"/>
  <c r="E34" i="50" l="1"/>
  <c r="C39" i="50"/>
  <c r="C41" i="50" l="1"/>
  <c r="E39" i="50"/>
  <c r="E41" i="50" s="1"/>
</calcChain>
</file>

<file path=xl/sharedStrings.xml><?xml version="1.0" encoding="utf-8"?>
<sst xmlns="http://schemas.openxmlformats.org/spreadsheetml/2006/main" count="12493" uniqueCount="961">
  <si>
    <t>Volume</t>
  </si>
  <si>
    <t>No</t>
  </si>
  <si>
    <t>Tahapan Pelaksanaan dan Rincian Komponen Biaya</t>
  </si>
  <si>
    <t>Satuan Ukur</t>
  </si>
  <si>
    <t>Jumlah</t>
  </si>
  <si>
    <t>Ukur</t>
  </si>
  <si>
    <t>Biaya</t>
  </si>
  <si>
    <t>Satuan</t>
  </si>
  <si>
    <t>Giat</t>
  </si>
  <si>
    <t>[</t>
  </si>
  <si>
    <t>Org</t>
  </si>
  <si>
    <t>x</t>
  </si>
  <si>
    <t>Hr</t>
  </si>
  <si>
    <t>Bln</t>
  </si>
  <si>
    <t>]</t>
  </si>
  <si>
    <t>OT</t>
  </si>
  <si>
    <t>OH</t>
  </si>
  <si>
    <t>B</t>
  </si>
  <si>
    <t>- Uang Saku</t>
  </si>
  <si>
    <t>&gt;</t>
  </si>
  <si>
    <t>-</t>
  </si>
  <si>
    <t>giat</t>
  </si>
  <si>
    <t>- Polres</t>
  </si>
  <si>
    <t>OB</t>
  </si>
  <si>
    <t>OG</t>
  </si>
  <si>
    <t>Honor Pelaksana SKCK</t>
  </si>
  <si>
    <t>&gt;&gt;</t>
  </si>
  <si>
    <t>- Dana Satuan</t>
  </si>
  <si>
    <t>- Sarana Kontak</t>
  </si>
  <si>
    <t>PELAKSANAAN HARKAMTIBMAS</t>
  </si>
  <si>
    <t xml:space="preserve">MENYELENGGARAKAN PENGATURAN, PENGAWALAN DAN PATROLI </t>
  </si>
  <si>
    <t>Uang Makan Non Organik</t>
  </si>
  <si>
    <t>DUKUNGAN OPERASIONAL</t>
  </si>
  <si>
    <t>Kegiatan Sedang</t>
  </si>
  <si>
    <t>Kegiatan Mudah</t>
  </si>
  <si>
    <t>TOTAL BIAYA KELUARAN PROGRAM 11</t>
  </si>
  <si>
    <t>PENGADAAN PERALATAN / PERLENGKAPAN KANTOR POLSEK</t>
  </si>
  <si>
    <t>PENGADAAN PERALATAN / PERLENGKAPAN KANTOR (POLSEK)</t>
  </si>
  <si>
    <t>Lap</t>
  </si>
  <si>
    <t>DUKUNGAN OPERASIONAL POLSEK</t>
  </si>
  <si>
    <t>ULP NON ORGANIK / JAGA FUNGSI POLSEK</t>
  </si>
  <si>
    <t>TINDAK PIDANA UMUM POLSEK</t>
  </si>
  <si>
    <t>Penanggung Jawab Kegiatan</t>
  </si>
  <si>
    <t>KEPOLISIAN NEGARA REPUBLIK INDONESIA</t>
  </si>
  <si>
    <t>002</t>
  </si>
  <si>
    <t>060.01.01</t>
  </si>
  <si>
    <t>Program Dukungan Manajemen dan Pelaksanaan Tugas Teknis Lainnya Polri</t>
  </si>
  <si>
    <t>Dukungan Pelayanan Internal perkantoran Polri</t>
  </si>
  <si>
    <t>Belanja barang operasional lainnya</t>
  </si>
  <si>
    <t>Belanja Keperluan Perkantoran</t>
  </si>
  <si>
    <t>BY</t>
  </si>
  <si>
    <t>003</t>
  </si>
  <si>
    <t>Dukungan Operasional Pertahanan dan Keamanan</t>
  </si>
  <si>
    <t>060.01.07</t>
  </si>
  <si>
    <t>PROGRAM PENGEMBANGAN STRATEGI KEAMANAN DAN KETERTIBAN</t>
  </si>
  <si>
    <t>Belanja Barang Opeasional Lainnya</t>
  </si>
  <si>
    <t>Belanja Barang Operasional Lainnya</t>
  </si>
  <si>
    <t>060.01.09</t>
  </si>
  <si>
    <t>PROGRAM PEMBERDAYAAN POTENSI KEAMANAN</t>
  </si>
  <si>
    <t>060.01.10</t>
  </si>
  <si>
    <t>PROGRAM PEMELIHARAAN KEAMANAN DAN KETERTIBAN MASYARAKAT</t>
  </si>
  <si>
    <t>FU</t>
  </si>
  <si>
    <t>Belanja pengadaan bahan makanan</t>
  </si>
  <si>
    <t>GA</t>
  </si>
  <si>
    <t>GJ</t>
  </si>
  <si>
    <t>060.01.11</t>
  </si>
  <si>
    <t>PROGRAM PENYELIDIKAN DAN PENYIDIKAN TINDAK PIDANA</t>
  </si>
  <si>
    <t>HM</t>
  </si>
  <si>
    <t>HX</t>
  </si>
  <si>
    <t>HD</t>
  </si>
  <si>
    <t xml:space="preserve">             RESORT POLEWALI MANDAR</t>
  </si>
  <si>
    <t>5076</t>
  </si>
  <si>
    <t>POLSEK POLEWALI</t>
  </si>
  <si>
    <t>POLSEK WONOMULYO</t>
  </si>
  <si>
    <t>POLSEK TINAMBUNG</t>
  </si>
  <si>
    <t>POLSEK CAMPALAGIAN</t>
  </si>
  <si>
    <t>POLSEK ALLU</t>
  </si>
  <si>
    <t>POLSEK BINUANG</t>
  </si>
  <si>
    <t>POLSEK TUTAR</t>
  </si>
  <si>
    <t>POLSEK TAPANGO</t>
  </si>
  <si>
    <t xml:space="preserve">       JL. Dr. Ratulangi No. 17 Polewali 91314</t>
  </si>
  <si>
    <t>SPKT</t>
  </si>
  <si>
    <t>001</t>
  </si>
  <si>
    <t>Pembayaran Gaji dan Tunjangan</t>
  </si>
  <si>
    <t>- Makan</t>
  </si>
  <si>
    <t>- Snack</t>
  </si>
  <si>
    <t>- ATK / Dokumentasi</t>
  </si>
  <si>
    <t>PERAWATAN PERALATAN FUNGSIONAL</t>
  </si>
  <si>
    <t>Belanja biaya pemeliharaan peralatan dan mesin</t>
  </si>
  <si>
    <t>- Har Senpi Genggam</t>
  </si>
  <si>
    <t>- Har Senpi Pinggang</t>
  </si>
  <si>
    <t>- Har Senpi Bahu</t>
  </si>
  <si>
    <t>- Har Alsus Dalmas</t>
  </si>
  <si>
    <t>Unit</t>
  </si>
  <si>
    <t>- Har Alsus Intelijen</t>
  </si>
  <si>
    <t>- Har Alkom</t>
  </si>
  <si>
    <t>AP</t>
  </si>
  <si>
    <t>M2</t>
  </si>
  <si>
    <t>AQ</t>
  </si>
  <si>
    <t>AZ</t>
  </si>
  <si>
    <t>BC</t>
  </si>
  <si>
    <t>BX</t>
  </si>
  <si>
    <t>PENGADAAN PERALATAN / PERLENGKAPAN KANTOR POLRES</t>
  </si>
  <si>
    <t>S</t>
  </si>
  <si>
    <t>MENYELENGGARAKAN HUMAS</t>
  </si>
  <si>
    <t>DY</t>
  </si>
  <si>
    <t>KEGIATAN PEMBINAAN</t>
  </si>
  <si>
    <t xml:space="preserve"> - GIAT MINPERS</t>
  </si>
  <si>
    <t>TOTAL BIAYA KELUARAN PROGRAM 01</t>
  </si>
  <si>
    <t>060.01.02</t>
  </si>
  <si>
    <t>PROGRAM PENINGKATAN SARANA DAN PRASARANA APARATUR POLRI</t>
  </si>
  <si>
    <t xml:space="preserve"> -</t>
  </si>
  <si>
    <t>TOTAL BIAYA KELUARAN PROGRAM 02</t>
  </si>
  <si>
    <t>060.01.03</t>
  </si>
  <si>
    <t>PROGRAM PENGAWASAN DAN PENINGKATAN AKUNTABILITAS APARATUR POLRI</t>
  </si>
  <si>
    <t>TOTAL BIAYA KELUARAN PROGRAM 03</t>
  </si>
  <si>
    <t>PENGADAAN PERALATAN / PERLENGKAPAN KANTOR (POLRES)</t>
  </si>
  <si>
    <t>- ATK SKCK Sat Intel</t>
  </si>
  <si>
    <t>(</t>
  </si>
  <si>
    <t>)</t>
  </si>
  <si>
    <t>TOTAL BIAYA KELUARAN PROGRAM 07</t>
  </si>
  <si>
    <t>TOTAL BIAYA KELUARAN PROGRAM 09</t>
  </si>
  <si>
    <t>HONOR PNBP</t>
  </si>
  <si>
    <t>Honor Petugas Pelaksana SIM</t>
  </si>
  <si>
    <t>Level II</t>
  </si>
  <si>
    <t>Honor Petugas Pelaksana Samsat :</t>
  </si>
  <si>
    <t>Samsat Type B1</t>
  </si>
  <si>
    <t>Honor Pembantu Bendahara Penerimaan</t>
  </si>
  <si>
    <t>Honor PBP SIM</t>
  </si>
  <si>
    <t>Honor PBP TNKB</t>
  </si>
  <si>
    <t>Honor PBP BPKB</t>
  </si>
  <si>
    <t>Honor PBP STNK /STCK</t>
  </si>
  <si>
    <t>Honor Bendahara Penerimaan</t>
  </si>
  <si>
    <t>Bendahara  Penerimaan</t>
  </si>
  <si>
    <t>Honor Tilang</t>
  </si>
  <si>
    <t>BO</t>
  </si>
  <si>
    <t>BIAYA LISTRIK</t>
  </si>
  <si>
    <t>Biaya listrik Satpas</t>
  </si>
  <si>
    <t>BP</t>
  </si>
  <si>
    <t>BIAYA TELEPON</t>
  </si>
  <si>
    <t>Belanja Langganan Telepon</t>
  </si>
  <si>
    <t>Biaya Telepon Satpas</t>
  </si>
  <si>
    <t>FT</t>
  </si>
  <si>
    <t>DUKUNGAN OPERASIONAL POLRES</t>
  </si>
  <si>
    <t>POLRES</t>
  </si>
  <si>
    <t>FV</t>
  </si>
  <si>
    <t>MENYELENGGARAKAN OPERASI KEPOLISIAN</t>
  </si>
  <si>
    <t>Belanja Barang Non Operasional Lainnya</t>
  </si>
  <si>
    <t>- Kodal</t>
  </si>
  <si>
    <t>- Makan Ops</t>
  </si>
  <si>
    <t>- Bekal Kesehatan</t>
  </si>
  <si>
    <t>FZ</t>
  </si>
  <si>
    <t>ULP NON ORGANIK / JAGA FUNGSI POLRES</t>
  </si>
  <si>
    <t>POLRES :</t>
  </si>
  <si>
    <t>POLRES ( PNBP )</t>
  </si>
  <si>
    <t>PATROLI PERAIRAN</t>
  </si>
  <si>
    <t>GI</t>
  </si>
  <si>
    <t>LANTAS POLRES ( PNBP )</t>
  </si>
  <si>
    <t>GR</t>
  </si>
  <si>
    <t>PENINGKATAN KUALITAS PELAYANAN PUBLIK</t>
  </si>
  <si>
    <t>CETAK BUKU SSB</t>
  </si>
  <si>
    <t>DIKMAS LANTAS</t>
  </si>
  <si>
    <t>GT</t>
  </si>
  <si>
    <t>SETRA PELAYANAN KEPOLISIAN</t>
  </si>
  <si>
    <t>GIAT SPK</t>
  </si>
  <si>
    <t>GY</t>
  </si>
  <si>
    <t>PENYELIDIKAN DAN PENYIDIKAN LAKA LANTAS POLRES</t>
  </si>
  <si>
    <t>G</t>
  </si>
  <si>
    <t>- Dukmin</t>
  </si>
  <si>
    <t>Belanja perjalanan biasa</t>
  </si>
  <si>
    <t xml:space="preserve">- </t>
  </si>
  <si>
    <t>TOTAL BIAYA KELUARAN PROGRAM 10</t>
  </si>
  <si>
    <t>HF</t>
  </si>
  <si>
    <t>PENYELENGGARAAN IDENTIFIKASI PENYELIDIKAN DAN PENYIDIKAN</t>
  </si>
  <si>
    <t>BANTEK IDENTIFIKASI</t>
  </si>
  <si>
    <t>HL</t>
  </si>
  <si>
    <t>TINDAK PIDANA UMUM POLRES</t>
  </si>
  <si>
    <t>Kegiatan Sulit</t>
  </si>
  <si>
    <t>HN</t>
  </si>
  <si>
    <t>TINDAK PIDANA NARKOBA</t>
  </si>
  <si>
    <t>HW</t>
  </si>
  <si>
    <t>HC</t>
  </si>
  <si>
    <t>SAT LANTAS</t>
  </si>
  <si>
    <t>SAT RESKRIM</t>
  </si>
  <si>
    <t>SAT POLAIR</t>
  </si>
  <si>
    <t>SAT SABHARA</t>
  </si>
  <si>
    <t>NO</t>
  </si>
  <si>
    <t>SATUAN</t>
  </si>
  <si>
    <t>ANGGARAN</t>
  </si>
  <si>
    <t>BAG OPS</t>
  </si>
  <si>
    <t>BAG REN</t>
  </si>
  <si>
    <t>BAG SUMDA</t>
  </si>
  <si>
    <t>SAT IK</t>
  </si>
  <si>
    <t>SAT NARKOBA</t>
  </si>
  <si>
    <t>SAT BINMAS</t>
  </si>
  <si>
    <t>SAT TAHTI</t>
  </si>
  <si>
    <t>SUBBAG SARPAS</t>
  </si>
  <si>
    <t>SEKSI PENGAWASAN</t>
  </si>
  <si>
    <t>SEKSI KEUANGAN</t>
  </si>
  <si>
    <t>SEKSI PROPAM</t>
  </si>
  <si>
    <t>POLSEK CAMPA</t>
  </si>
  <si>
    <t>POLSEK ALU</t>
  </si>
  <si>
    <t>POLSEK MATANGNGA</t>
  </si>
  <si>
    <t>SELISIH</t>
  </si>
  <si>
    <t>JUMLAH</t>
  </si>
  <si>
    <t>PROG 1</t>
  </si>
  <si>
    <t>PROG 2</t>
  </si>
  <si>
    <t>PROG 3</t>
  </si>
  <si>
    <t>PROG 7</t>
  </si>
  <si>
    <t>Honor Operasional Satuan Kerja</t>
  </si>
  <si>
    <t>Honor Operator Sakpa</t>
  </si>
  <si>
    <t>Honor Operator Simak BMN</t>
  </si>
  <si>
    <t>Honor Operator Smap</t>
  </si>
  <si>
    <t>org</t>
  </si>
  <si>
    <t>bln</t>
  </si>
  <si>
    <t>AX</t>
  </si>
  <si>
    <t>- Har kapal C3</t>
  </si>
  <si>
    <t>PERAWATAN KENDARAAN BERMOTOR RODA 2 POLRES</t>
  </si>
  <si>
    <t>BD</t>
  </si>
  <si>
    <t>Bekal Kantor Polsek</t>
  </si>
  <si>
    <t>3073.994</t>
  </si>
  <si>
    <t>CL</t>
  </si>
  <si>
    <t>PENGADAAN BMP</t>
  </si>
  <si>
    <t>- Pengadaan Pertamax, HSD, Mesran dan Meditran</t>
  </si>
  <si>
    <t>PKT</t>
  </si>
  <si>
    <t>Dukungan Operasional Pertahanan Dan Keamanan</t>
  </si>
  <si>
    <t>- Tahanan Anggota</t>
  </si>
  <si>
    <t>521119</t>
  </si>
  <si>
    <t>Honor Operasional satuan kerja</t>
  </si>
  <si>
    <t>FS</t>
  </si>
  <si>
    <t>DUKUNGAN OPERASIONAL SATKER</t>
  </si>
  <si>
    <t>Dukungan Pulsa Personal Digital Assistant (PDA)</t>
  </si>
  <si>
    <t>- Polsek Wonomulyo</t>
  </si>
  <si>
    <t>UNIT</t>
  </si>
  <si>
    <t>BLN</t>
  </si>
  <si>
    <t>- Uang Makan</t>
  </si>
  <si>
    <t>GIAT</t>
  </si>
  <si>
    <t>IW</t>
  </si>
  <si>
    <t>OPERASIONAL BHABINKAMTIBMAS</t>
  </si>
  <si>
    <t>&gt;&gt; Bhabinkamtibmas</t>
  </si>
  <si>
    <t>&gt;&gt; Polres</t>
  </si>
  <si>
    <t>Honor operasional satuan kerja</t>
  </si>
  <si>
    <t>Belanja langganan listrik</t>
  </si>
  <si>
    <t>TURWALI RUTIN :</t>
  </si>
  <si>
    <t>&gt;POLRES :</t>
  </si>
  <si>
    <t>LANTAS POLSEK</t>
  </si>
  <si>
    <t>- Biaya Laka Lantas Ringan</t>
  </si>
  <si>
    <t>- Biaya Laka Lantas Tidak Menonjol</t>
  </si>
  <si>
    <t>- Kasus Tabrak Lari</t>
  </si>
  <si>
    <t>- Derek Kecil</t>
  </si>
  <si>
    <t>KSS</t>
  </si>
  <si>
    <t>LEBIH/ORANG ASING/TNI/POLRI/VIP :</t>
  </si>
  <si>
    <t>- Kendaraan Bus/ Akap</t>
  </si>
  <si>
    <t>- Kendaraan R4 Umum/ Angkutan Kota</t>
  </si>
  <si>
    <t>- Kendaraan Umum/ Taxi/ Pribadi</t>
  </si>
  <si>
    <t>Harwat pada ruang pelayanan SIM</t>
  </si>
  <si>
    <t>AF</t>
  </si>
  <si>
    <t>PERENCANAAN PROGRAM DAN ANGGARAN</t>
  </si>
  <si>
    <t>BUKU</t>
  </si>
  <si>
    <t>Giat Bag Ren Satker</t>
  </si>
  <si>
    <t>Har Ranmor R4 Lantas</t>
  </si>
  <si>
    <t>PENGADAAN BAHAN MAKANAN DAN PERAWATAN TAHANAN POLSEK</t>
  </si>
  <si>
    <t>TINDAK PIDANA</t>
  </si>
  <si>
    <t>- BANTEK IDENTIFIKASI DALAM LIDIK SIDIK TINDAK PIDANA</t>
  </si>
  <si>
    <t>PERAWATAN TAHANAN (POLRES)</t>
  </si>
  <si>
    <t>PERAWATAN TAHANAN (POLSEK)</t>
  </si>
  <si>
    <t>3142.001</t>
  </si>
  <si>
    <t>Dukungan Operasional dan Keamanan</t>
  </si>
  <si>
    <t>PCK</t>
  </si>
  <si>
    <t>POLSUBSEKTOR MAPILLI</t>
  </si>
  <si>
    <t>PROG 9</t>
  </si>
  <si>
    <t>PROG 10</t>
  </si>
  <si>
    <t>PROG 11</t>
  </si>
  <si>
    <t>SUBBAG SARPRAS</t>
  </si>
  <si>
    <t>A</t>
  </si>
  <si>
    <t>LAPORAN</t>
  </si>
  <si>
    <t>KASUS</t>
  </si>
  <si>
    <t>SAT INTEL</t>
  </si>
  <si>
    <t>DD</t>
  </si>
  <si>
    <t>- Honor Operator</t>
  </si>
  <si>
    <t>- Biaya Pulsa</t>
  </si>
  <si>
    <t>- Polsek Polewali</t>
  </si>
  <si>
    <t>- Polsek Campalagian</t>
  </si>
  <si>
    <t>- Polsek Tinambung</t>
  </si>
  <si>
    <t>- Polsek Allu</t>
  </si>
  <si>
    <t>- Polsek Binuang</t>
  </si>
  <si>
    <t>- Polsek Tutar</t>
  </si>
  <si>
    <t>- Polsek Tapango</t>
  </si>
  <si>
    <t>- Polsek Matanga</t>
  </si>
  <si>
    <t>- Polsubsektor Mapilli</t>
  </si>
  <si>
    <t xml:space="preserve"> &gt; GIAT HUMAS</t>
  </si>
  <si>
    <t xml:space="preserve">   -Giat Humas</t>
  </si>
  <si>
    <t xml:space="preserve"> &gt; SARANA KONTAK</t>
  </si>
  <si>
    <t xml:space="preserve">   -Sarana Kontak</t>
  </si>
  <si>
    <t>Layanan Perkantoran</t>
  </si>
  <si>
    <t>Operasional Pemeliharaan Kantor</t>
  </si>
  <si>
    <t>- Pengadaan Pertamax, HSD, Mesran dan Meditran untuk kapal/alpung</t>
  </si>
  <si>
    <t>POLSEK</t>
  </si>
  <si>
    <t>&gt; Har AC</t>
  </si>
  <si>
    <t>- Pengadaan Pertamax, HSD, Mesran dan Meditran untuk fungsi Lantas</t>
  </si>
  <si>
    <t>DE</t>
  </si>
  <si>
    <t>Kegiatan Pembinaan Provos</t>
  </si>
  <si>
    <t>PENGADAAN BAHAN MAKANAN DAN PERAWATAN TAHANAN</t>
  </si>
  <si>
    <t>ORG</t>
  </si>
  <si>
    <t>OJ</t>
  </si>
  <si>
    <t>EB</t>
  </si>
  <si>
    <t>&gt; Penertiban dan Penegakan Hukum bagi Organisasi Radikal dan Anti Pancasila</t>
  </si>
  <si>
    <t xml:space="preserve"> - Pendataan dengan Deteksi dan Identifikasi</t>
  </si>
  <si>
    <t xml:space="preserve"> - Lidik Taktis</t>
  </si>
  <si>
    <t>FM</t>
  </si>
  <si>
    <t>PERTEMUAN KEMITRAAN POLISI DAN MASYARAKAT</t>
  </si>
  <si>
    <t>BIMBINGAN DAN PENYULUHAN MASYARAKAT</t>
  </si>
  <si>
    <t>- Dana Makan</t>
  </si>
  <si>
    <t>BIMBINGAN DAN PENYULUHAN NARKOBA</t>
  </si>
  <si>
    <t>FN</t>
  </si>
  <si>
    <t>POLSEK MATANGA</t>
  </si>
  <si>
    <t>IX</t>
  </si>
  <si>
    <t>OPERASI BINMAS</t>
  </si>
  <si>
    <t>&gt;&gt; Operasi Binmas</t>
  </si>
  <si>
    <t>IY</t>
  </si>
  <si>
    <t>FOCUS GROUP DISCUSSION (FGD)</t>
  </si>
  <si>
    <t>Aksi Nasional Pembersihan Preman dan Premanisme</t>
  </si>
  <si>
    <t>Hri</t>
  </si>
  <si>
    <t>Polsek Wonomulyo</t>
  </si>
  <si>
    <t>IE</t>
  </si>
  <si>
    <t>- Giat Pengelola Keuangan</t>
  </si>
  <si>
    <t>3128.994</t>
  </si>
  <si>
    <t>PENERTIBAN DAN PENEGAKAN HUKUM BAGI ORGANISASI RADIKAL</t>
  </si>
  <si>
    <t>DAN ANTI PANCASILA (QUICK WINS)</t>
  </si>
  <si>
    <t>&gt;&gt; POLRES</t>
  </si>
  <si>
    <t>&gt;&gt; POLSEK WONOMULYO</t>
  </si>
  <si>
    <t>&gt;&gt; POLSEK CAMPALAGIAN</t>
  </si>
  <si>
    <t>&gt;&gt; POLSEK POLEWALI</t>
  </si>
  <si>
    <t>&gt;&gt; POLSEK TINAMBUNG</t>
  </si>
  <si>
    <t>&gt;&gt; POLSEK ALLU</t>
  </si>
  <si>
    <t>&gt;&gt; POLSEK TAPANGO</t>
  </si>
  <si>
    <t>&gt;&gt; POLSEK BINUANG</t>
  </si>
  <si>
    <t>&gt;&gt; POLSEK MATANGA</t>
  </si>
  <si>
    <t>&gt;&gt; POLSEK TUTAR</t>
  </si>
  <si>
    <t>Perawatan Tahanan (termasuk pembayaran tunggakan tahun sebelumnya)</t>
  </si>
  <si>
    <t>3070.001</t>
  </si>
  <si>
    <t>Penerangan Masyarakat</t>
  </si>
  <si>
    <t>Layanan Penerangan Masyarakat</t>
  </si>
  <si>
    <t>AJ</t>
  </si>
  <si>
    <t>PENYELENGGARAAN HUMAS, PROTOKOL DAN PEMBERITAAN</t>
  </si>
  <si>
    <t>&gt; Press Release</t>
  </si>
  <si>
    <t xml:space="preserve">- Penggandaaan Materi Siaran Pers </t>
  </si>
  <si>
    <t>EXPL</t>
  </si>
  <si>
    <t>Penyusunan Kebijakan Polri</t>
  </si>
  <si>
    <t>E</t>
  </si>
  <si>
    <t>Dukungan Manajemen dan Teknik Sarpras</t>
  </si>
  <si>
    <t>PENYUSUNAN PROGRAM, ANGGARAN DAN RENCANA KERJA</t>
  </si>
  <si>
    <t>Operasional dan Pemeliharaan Kantor</t>
  </si>
  <si>
    <t>Belanja Barang Persediaan Pemeliharaan Peralatan dan Mesin</t>
  </si>
  <si>
    <t>KC</t>
  </si>
  <si>
    <t>KD</t>
  </si>
  <si>
    <t>3091</t>
  </si>
  <si>
    <t>3091.003</t>
  </si>
  <si>
    <t>CU</t>
  </si>
  <si>
    <t>PENYELENGGARAAN PEMERIKSAAN DAN PENGAWASAN</t>
  </si>
  <si>
    <t>3088</t>
  </si>
  <si>
    <t>3088.005</t>
  </si>
  <si>
    <t>Pertanggung Jawaban Profesi</t>
  </si>
  <si>
    <t>Penegakan Kode Etik Profesi</t>
  </si>
  <si>
    <t>DC</t>
  </si>
  <si>
    <t>PENEGAKAN HUKUM ANGGOTA/PNS POLRI (SIDANG DISIPLIN/KODE ETIK)</t>
  </si>
  <si>
    <t>THN</t>
  </si>
  <si>
    <t>3090.002</t>
  </si>
  <si>
    <t>3089.002</t>
  </si>
  <si>
    <t>Penyelenggaraan Pengamanan Internal Polri</t>
  </si>
  <si>
    <t>CW</t>
  </si>
  <si>
    <t>MENYELENGGARAKAN PENGAMANAN KEPOLISIAN</t>
  </si>
  <si>
    <t>Bidang PAM Internal Polri</t>
  </si>
  <si>
    <t>Penegakan Tata Tertib dan Disiplin Polri</t>
  </si>
  <si>
    <t>Penegakan Disiplin dan Ketertiban</t>
  </si>
  <si>
    <t>3111.994</t>
  </si>
  <si>
    <t>- ATK SKCK Polsek</t>
  </si>
  <si>
    <t>3112.001</t>
  </si>
  <si>
    <t>EE</t>
  </si>
  <si>
    <t>Analisis Keamanan</t>
  </si>
  <si>
    <t>&gt;&gt; Giat Analisis Intelijen</t>
  </si>
  <si>
    <t>- Pembuatan Naskah</t>
  </si>
  <si>
    <t>&gt;&gt; Honor Penganalisa/ Penelaah</t>
  </si>
  <si>
    <t>- Analisis Pratama</t>
  </si>
  <si>
    <t>- Analisis Utama</t>
  </si>
  <si>
    <t>- Analisis Madya</t>
  </si>
  <si>
    <t>jam</t>
  </si>
  <si>
    <t>NSKH</t>
  </si>
  <si>
    <t>Layanan Informasi Analisis Keamanan</t>
  </si>
  <si>
    <t>Penyelenggaraan Strategi Keamanan dan Ketertiban Bidang Politik</t>
  </si>
  <si>
    <t>3114.001</t>
  </si>
  <si>
    <t>Informasi Deteksi Aksi Strategi Keamanan dan Ketertiban Bidang Politik</t>
  </si>
  <si>
    <t>DZ</t>
  </si>
  <si>
    <t>STRATEGI KEAMANAN DAN KETERTIBAN BIDANG POLITIK</t>
  </si>
  <si>
    <t>Giat Intelijen</t>
  </si>
  <si>
    <t>&gt;&gt; Pulbaket Polres</t>
  </si>
  <si>
    <t>- Laporan Info</t>
  </si>
  <si>
    <t>- Laporan Infosus</t>
  </si>
  <si>
    <t>&gt;&gt; Laporan Intelijen</t>
  </si>
  <si>
    <t>- Pembuatan Berkas</t>
  </si>
  <si>
    <t>&gt;&gt; Pulbaket Polsek</t>
  </si>
  <si>
    <t>Giat Taktis Intelijen</t>
  </si>
  <si>
    <t>&gt;&gt; Deteksi/ Lidik</t>
  </si>
  <si>
    <t>hr</t>
  </si>
  <si>
    <t>&gt;&gt; Pengamanan Intelijen</t>
  </si>
  <si>
    <t>- PAM Intelijen</t>
  </si>
  <si>
    <t>&gt;&gt; Pembinaan dan Pembentukan Jaringan Intelijen</t>
  </si>
  <si>
    <t>- Bina Jaringan</t>
  </si>
  <si>
    <t>- Bentuk Jaringan</t>
  </si>
  <si>
    <t>&gt;&gt; Penggalangan Intelijen</t>
  </si>
  <si>
    <t>BRKS</t>
  </si>
  <si>
    <t>3115.001</t>
  </si>
  <si>
    <t>Penyelenggaraan Strategi Keamanan dan Ketertiban Bidang Ekonomi</t>
  </si>
  <si>
    <t>Informasi Deteksi Aksi Strategi Keamanan dan Ketertiban Bidang Ekonomi</t>
  </si>
  <si>
    <t>EA</t>
  </si>
  <si>
    <t>STRATEGI KEAMANAN DAN KETERTIBAN BIDANG EKONOMI</t>
  </si>
  <si>
    <t>3116.001</t>
  </si>
  <si>
    <t>Penyelenggaraan Strategi Keamanan dan Ketertiban Bidang Sosial</t>
  </si>
  <si>
    <t>Informasi Deteksi Aksi Strategi Keamanan dan Ketertiban Bidang Sosial</t>
  </si>
  <si>
    <t>STRATEGI KEAMANAN DAN KETERTIBAN BIDANG SOSIAL</t>
  </si>
  <si>
    <t>3117.001</t>
  </si>
  <si>
    <t>Penyelenggaraan Strategi Keamanan dan Ketertiban Bidang Keamanan Negara</t>
  </si>
  <si>
    <t>Informasi Deteksi Aksi Strategi Keamanan dan Ketertiban Bidang Keamanan Negara</t>
  </si>
  <si>
    <t>EC</t>
  </si>
  <si>
    <t>STRATEGI KEAMANAN DAN KETERTIBAN BIDANG KEAMANAN NEGARA</t>
  </si>
  <si>
    <t>Penyelenggaraan Pemeriksaan dan Pengawasan</t>
  </si>
  <si>
    <t>Pengawasan dan Pemeriksaan</t>
  </si>
  <si>
    <t>Dukungan Manajemen dan Teknis Strategi Keamanan dan Ketertiban</t>
  </si>
  <si>
    <t>Pembinaan Potensi Keamanan</t>
  </si>
  <si>
    <t>Pemberdayaan Potensi Keamanan</t>
  </si>
  <si>
    <t>BIMBINGAN DAN PENYULUHAN OLEH SANTRI POLRI</t>
  </si>
  <si>
    <t xml:space="preserve">            DAERAH SULAWESI BARAT</t>
  </si>
  <si>
    <t xml:space="preserve">           RESORT POLEWALI MANDAR</t>
  </si>
  <si>
    <t>Dukungan Manajemen dan Teknis Pemeliharaan Keamanan dan Ketertiban Masyarakat</t>
  </si>
  <si>
    <t>AM</t>
  </si>
  <si>
    <t>3130.003</t>
  </si>
  <si>
    <t>Pembinaan Pelayanan Fungsi Sabhara</t>
  </si>
  <si>
    <t>Layanan Pembinaan Fungsi Sabhara</t>
  </si>
  <si>
    <t>- Komandan</t>
  </si>
  <si>
    <t>- PA Neutika</t>
  </si>
  <si>
    <t>- PA Tehnik</t>
  </si>
  <si>
    <t>- Anggota Kapal</t>
  </si>
  <si>
    <t>3133.994</t>
  </si>
  <si>
    <t>Peningkatan Pelayanan Keamanan dan Keselamatan Masyarakat di Bidang Lantas</t>
  </si>
  <si>
    <t>PENGAWASAN DAN PEMBINAAN</t>
  </si>
  <si>
    <t>&gt;&gt; Pengaturan Lantas</t>
  </si>
  <si>
    <t xml:space="preserve">&gt;&gt; Pengawalan dan Patroli Lantas </t>
  </si>
  <si>
    <t>&gt;&gt; Pengawalan dan Patroli Lantas</t>
  </si>
  <si>
    <t>Buah</t>
  </si>
  <si>
    <t>5077.001</t>
  </si>
  <si>
    <t>Pembinaan Operasional Pemeliharaan Keamanan</t>
  </si>
  <si>
    <t>Operasional Pemeliharaan Keamanan</t>
  </si>
  <si>
    <t>5080.002</t>
  </si>
  <si>
    <t>Pengendalian Operasi Kepolisian</t>
  </si>
  <si>
    <t>Layanan Pengendalian Operasional Kepolisian</t>
  </si>
  <si>
    <t>3140.001</t>
  </si>
  <si>
    <t>Penyelenggaraan Identifikasi Penyelidikan dan Penyidikan Tindak Pidana</t>
  </si>
  <si>
    <t>Hasil Pemeriksaan Identifikasi</t>
  </si>
  <si>
    <t>Penindakan Tindak Pidana Umum</t>
  </si>
  <si>
    <t>Penanganan Tidak Pidana Umum</t>
  </si>
  <si>
    <t>Bulan</t>
  </si>
  <si>
    <t xml:space="preserve">PENGADAAN BAHAN MAKANAN DAN PERAWATAN TAHANAN POLRES </t>
  </si>
  <si>
    <t>Penindakan Tindak Pidana Narkoba</t>
  </si>
  <si>
    <t>Penindakan Tindak Pidana Korupsi</t>
  </si>
  <si>
    <t>Penanganan Tindak Pidana Korupsi</t>
  </si>
  <si>
    <t xml:space="preserve">          RESORT POLEWALI MANDAR</t>
  </si>
  <si>
    <t xml:space="preserve">               DAERAH SULAWESI BARAT</t>
  </si>
  <si>
    <t>DIPA THN 2017</t>
  </si>
  <si>
    <t>SEKSI HUMAS</t>
  </si>
  <si>
    <t>Makan</t>
  </si>
  <si>
    <t>Org x</t>
  </si>
  <si>
    <t>Hr x</t>
  </si>
  <si>
    <t>ATK / Dokumentasi</t>
  </si>
  <si>
    <t>Giat x</t>
  </si>
  <si>
    <t>BBM</t>
  </si>
  <si>
    <t>Ltr x</t>
  </si>
  <si>
    <t xml:space="preserve">Ltr </t>
  </si>
  <si>
    <t>Uang Saku</t>
  </si>
  <si>
    <t>Org/Hari</t>
  </si>
  <si>
    <t>&gt;&gt; Supervisi ke Polsek - Polsek</t>
  </si>
  <si>
    <t>&gt;&gt; Pengamanan Kegiatan Masyarakat / Unjuk Rasa</t>
  </si>
  <si>
    <t>&gt;&gt; Operasi Ketupat ( Duk Ops )</t>
  </si>
  <si>
    <t>&gt;&gt; Operasi Lilin ( Duk Ops )</t>
  </si>
  <si>
    <t>&gt;&gt; Operasi Sikat ( Duk Ops )</t>
  </si>
  <si>
    <t>&gt;&gt; Operasi Antik ( Duk Ops )</t>
  </si>
  <si>
    <t>&gt;&gt; Operasi Pekat ( Duk Ops )</t>
  </si>
  <si>
    <t>&gt;&gt; Operasi Bersinar ( Duk Ops )</t>
  </si>
  <si>
    <t>&gt;&gt; Operasi Tegas ( Duk Ops )</t>
  </si>
  <si>
    <t>&gt;&gt; Biaya Jaldis mengikuti rapat di polda</t>
  </si>
  <si>
    <t>* Uang Harian</t>
  </si>
  <si>
    <t>- Pamen</t>
  </si>
  <si>
    <t xml:space="preserve">- Pama </t>
  </si>
  <si>
    <t>- Bintara</t>
  </si>
  <si>
    <t>* Biaya Angkutan</t>
  </si>
  <si>
    <t>&gt;&gt; Giat Pelatihan</t>
  </si>
  <si>
    <t>* Pelatihan VCD Fungsi</t>
  </si>
  <si>
    <t>- Extra Fooding Latfung</t>
  </si>
  <si>
    <t xml:space="preserve">Giat </t>
  </si>
  <si>
    <t>Hari</t>
  </si>
  <si>
    <t>- Honor Latfung</t>
  </si>
  <si>
    <t>JP</t>
  </si>
  <si>
    <t>KLS</t>
  </si>
  <si>
    <t>- Dukmin Latfung</t>
  </si>
  <si>
    <t xml:space="preserve">* Kesamaptaan Jasmani dan Beladiri Polri </t>
  </si>
  <si>
    <t>- Honor Instruktur</t>
  </si>
  <si>
    <t>&gt;&gt; Giat Bag Ren Sun Anggaran TA. 2018 di Jakarta</t>
  </si>
  <si>
    <t>- Uang Harian</t>
  </si>
  <si>
    <t>- Uang Penginapan</t>
  </si>
  <si>
    <t>- Angkutan</t>
  </si>
  <si>
    <t>PP</t>
  </si>
  <si>
    <t>&gt;&gt; Biaya Rapat Pokja Sun Rendisgar TA. 2017</t>
  </si>
  <si>
    <t>&gt;&gt; Giat Bag Ren Jaldis</t>
  </si>
  <si>
    <t>&gt;&gt; Biaya Anev Anggaran</t>
  </si>
  <si>
    <t>Snack</t>
  </si>
  <si>
    <t>Dukmin</t>
  </si>
  <si>
    <t>&gt;&gt; Biaya Anev Quick Wins</t>
  </si>
  <si>
    <t>&gt;&gt; Biaya Sosialisasi</t>
  </si>
  <si>
    <t>&gt;&gt; Biaya Rapat dengan Kaurmintu/Kasium</t>
  </si>
  <si>
    <t>&gt;&gt; Operasional K9 (Polisi Satwa)</t>
  </si>
  <si>
    <t>- ULP Satwa</t>
  </si>
  <si>
    <t>Ekor</t>
  </si>
  <si>
    <t>- Obat dan Sanitasi</t>
  </si>
  <si>
    <t>- Patroli</t>
  </si>
  <si>
    <t>- Pemeliharaan</t>
  </si>
  <si>
    <t>- Pelacakan</t>
  </si>
  <si>
    <t xml:space="preserve">Makan Tahanan </t>
  </si>
  <si>
    <t xml:space="preserve"> Polres / Polsek Jajaran</t>
  </si>
  <si>
    <t xml:space="preserve">Perawatan Tahanan </t>
  </si>
  <si>
    <t>Giat Provos</t>
  </si>
  <si>
    <t>a.</t>
  </si>
  <si>
    <t>Penyidikan Provos</t>
  </si>
  <si>
    <t>Biaya Sidik Provos</t>
  </si>
  <si>
    <t>Kss</t>
  </si>
  <si>
    <t>b.</t>
  </si>
  <si>
    <t>Biaya Sidang</t>
  </si>
  <si>
    <t>Pimpinan Sidang</t>
  </si>
  <si>
    <t>Pendamping Pimpinan</t>
  </si>
  <si>
    <t>Sidang</t>
  </si>
  <si>
    <t>Sekretaris</t>
  </si>
  <si>
    <t>Penuntut</t>
  </si>
  <si>
    <t>Pendamping Terperiksa</t>
  </si>
  <si>
    <t>Petugas</t>
  </si>
  <si>
    <t>Konsumsi sidang</t>
  </si>
  <si>
    <t>Giat KKEP</t>
  </si>
  <si>
    <t>Biaya Sidang KEPP</t>
  </si>
  <si>
    <t>Penyelenggarkan Pengamanan Internal Polri</t>
  </si>
  <si>
    <t>Penyelidikan Paminal</t>
  </si>
  <si>
    <t>Biaya Lidik Paminal</t>
  </si>
  <si>
    <t xml:space="preserve">Kss </t>
  </si>
  <si>
    <t>Waskat Kantor Samsat</t>
  </si>
  <si>
    <t>a. Uang Makan</t>
  </si>
  <si>
    <t>b. Uang Saku</t>
  </si>
  <si>
    <t>b. Dana Satuan</t>
  </si>
  <si>
    <t>Penengakan Tata Tertib dan Disiplin Polri</t>
  </si>
  <si>
    <t>OPS GAKTIBLIN</t>
  </si>
  <si>
    <t>MENYELENGGARAKAN PENGATURAN, PENGAWALAN DAN PATROLI</t>
  </si>
  <si>
    <t>c. Dana Satuan</t>
  </si>
  <si>
    <t>Belanja Barang Operasional Lainya</t>
  </si>
  <si>
    <t>TAHANAN ANGGOTA</t>
  </si>
  <si>
    <t>b</t>
  </si>
  <si>
    <t>SI PROPAM</t>
  </si>
  <si>
    <t>SD/CP</t>
  </si>
  <si>
    <t>RM</t>
  </si>
  <si>
    <t>- Polsek Matangnga</t>
  </si>
  <si>
    <t>JZ</t>
  </si>
  <si>
    <t>- Har Tower</t>
  </si>
  <si>
    <t>UNTI</t>
  </si>
  <si>
    <t>PEMELIHARAAN PERALATAN KANTOR POLSEK</t>
  </si>
  <si>
    <t>PEMELIHARAAN GEDUNG KANTOR POLRES</t>
  </si>
  <si>
    <t>PEMELIHARAAN GEDUNG KANTOR POLSEK</t>
  </si>
  <si>
    <t>PEMELIHARAAN KENDARAAN BERMOTOR RODA 4/6/10 (Polres)</t>
  </si>
  <si>
    <t>PNBP</t>
  </si>
  <si>
    <t>BA</t>
  </si>
  <si>
    <t>BJ</t>
  </si>
  <si>
    <t>- MAKAN</t>
  </si>
  <si>
    <t>- SNACK</t>
  </si>
  <si>
    <t>Polisi sebagai Penggerak Revolusi Mental dan Pelopor Tertib Sosial Diruang publik</t>
  </si>
  <si>
    <t>OK</t>
  </si>
  <si>
    <t>AD</t>
  </si>
  <si>
    <t>RAPAT-RAPAT KORDINASI/KERJA/DINAS/PIMPINAN KELOMPOK KERJA/KONSULTASI</t>
  </si>
  <si>
    <t>524111</t>
  </si>
  <si>
    <t>- Penginapan</t>
  </si>
  <si>
    <t>- Transportasi</t>
  </si>
  <si>
    <t>GQ</t>
  </si>
  <si>
    <t>PELAYANAN KESEHATAN DAN MAKAN SATWA</t>
  </si>
  <si>
    <t>EH</t>
  </si>
  <si>
    <t>PATROLI DENGAN SATWA ANJING</t>
  </si>
  <si>
    <t>- Saksi Ahli</t>
  </si>
  <si>
    <t>- Otopsi</t>
  </si>
  <si>
    <t>- Derek Besar</t>
  </si>
  <si>
    <t>&gt;&gt; BIAYA LIDIK DAN SIDIK KESELAMATAN LAKA LANTAS</t>
  </si>
  <si>
    <t>&gt;&gt; BIAYA KASUS LAKA MENONJOL (MENINGGAL DUNIA 5 ORANG ATAU</t>
  </si>
  <si>
    <t>3134</t>
  </si>
  <si>
    <t>PENERTIBAN DAN PENEGAKAN HUKUM BAGI ORGANISASI RADIKAL DAN</t>
  </si>
  <si>
    <t>ANTI PANCASILA</t>
  </si>
  <si>
    <t>&gt;&gt; PESERTA</t>
  </si>
  <si>
    <t>- SPANDUK</t>
  </si>
  <si>
    <t>BUAH</t>
  </si>
  <si>
    <t>&gt;&gt; SARANA KONTAK</t>
  </si>
  <si>
    <t>- LIFE BOUY</t>
  </si>
  <si>
    <t>- BENDERA</t>
  </si>
  <si>
    <t>- PAKET SEMBAKO</t>
  </si>
  <si>
    <t>- TEKS PANCASILA</t>
  </si>
  <si>
    <t>TT</t>
  </si>
  <si>
    <t>OPERASI TERPUSAT LILIN</t>
  </si>
  <si>
    <t>Orang</t>
  </si>
  <si>
    <t>KEPALA KEPOLISIAN RESOR POLMAN</t>
  </si>
  <si>
    <t>MUHAMMAD RIFAI, S.H, S.I.K</t>
  </si>
  <si>
    <t>AJUN KOMISARIS BESAR POLISI NRP 77010544</t>
  </si>
  <si>
    <t>- SPKT</t>
  </si>
  <si>
    <t>- SIUM</t>
  </si>
  <si>
    <t>Bekal Kantor</t>
  </si>
  <si>
    <t>J U M L A H</t>
  </si>
  <si>
    <t>002 / FT</t>
  </si>
  <si>
    <t>SEKSI UMUM</t>
  </si>
  <si>
    <t>REKAP DUK OPS 2018 POLRES POLMAN</t>
  </si>
  <si>
    <t>REKAP BEKAL KANTOR POLRES</t>
  </si>
  <si>
    <t xml:space="preserve">           RESOR POLEWALI MANDAR</t>
  </si>
  <si>
    <t>UA</t>
  </si>
  <si>
    <t>atau Pers Release (40 LMBR x 35 EXPL x 4 GIAT x 12 BLN)</t>
  </si>
  <si>
    <t>Biaya Telepon ( Termasuk pembayaran tunggakan tahun sebelumnya )</t>
  </si>
  <si>
    <t>- SITIPOL</t>
  </si>
  <si>
    <t>- Har Vicon</t>
  </si>
  <si>
    <t>Biaya listrik ( Termasuk pembayaran tunggakan tahunsebelumnya )</t>
  </si>
  <si>
    <t>&gt;&gt; Har Personal Komputer</t>
  </si>
  <si>
    <t>&gt;&gt; Har Printer</t>
  </si>
  <si>
    <t>- Har Ranmor R2 Lantas</t>
  </si>
  <si>
    <t>- Har Komputer SKCK online</t>
  </si>
  <si>
    <t>- Har Komputer Sat Intelkam</t>
  </si>
  <si>
    <t>- Har Printer SKCK Online</t>
  </si>
  <si>
    <t>UC</t>
  </si>
  <si>
    <t>BMP FUNGSI LANTAS ( PNBP )</t>
  </si>
  <si>
    <t>KQ</t>
  </si>
  <si>
    <t>DETEKSI / DETEKSI AKSI ( POLRES )</t>
  </si>
  <si>
    <t>DETEKSI / DETEKSI AKSI ( POLSEK )</t>
  </si>
  <si>
    <t>Produk Intelijen berupa Laporan informasi</t>
  </si>
  <si>
    <t>LAP</t>
  </si>
  <si>
    <t>Produk - produk Intelijen berupa Pembuatan Infosus Bidang Politik</t>
  </si>
  <si>
    <t>Produk - produk Intelijen berupa Pembuatan Infosus Bidang Ekonomi</t>
  </si>
  <si>
    <t>Produk - produk Intelijen berupa Pembuatan Infosus Bidang Sosbud</t>
  </si>
  <si>
    <t>Produk - produk Intelijen berupa Pembuatan Infosus Bidang Kamneg</t>
  </si>
  <si>
    <t>&gt;&gt;Silaturahmi ke Tokoh-Tokoh Masyarakat (TOGA, TODA, TOMAS)</t>
  </si>
  <si>
    <t>Penertiban dan Penegakan Hukum Bagi Organisasi Radikal dan Anti Pancasila</t>
  </si>
  <si>
    <t xml:space="preserve">    - Polsek Wonomulyo</t>
  </si>
  <si>
    <t xml:space="preserve">    - Polsek Polewali</t>
  </si>
  <si>
    <t xml:space="preserve">    - Polsek Campalagian</t>
  </si>
  <si>
    <t xml:space="preserve">    - Polsek Tinambung</t>
  </si>
  <si>
    <t xml:space="preserve">    - Polsek Allu</t>
  </si>
  <si>
    <t xml:space="preserve">    - Polsek Binuang</t>
  </si>
  <si>
    <t xml:space="preserve">    - Polsek Tutar</t>
  </si>
  <si>
    <t xml:space="preserve">    - Polsek Tapango</t>
  </si>
  <si>
    <t xml:space="preserve">    - Polsek Matanga</t>
  </si>
  <si>
    <t>&gt; Rapat Koordinasi</t>
  </si>
  <si>
    <t xml:space="preserve">    - Polres</t>
  </si>
  <si>
    <t xml:space="preserve">    - Makan Rapat</t>
  </si>
  <si>
    <t xml:space="preserve">    - Snack Rapat</t>
  </si>
  <si>
    <t xml:space="preserve">    - Pembuatan Laporan</t>
  </si>
  <si>
    <t xml:space="preserve">    - Uang Saku</t>
  </si>
  <si>
    <t xml:space="preserve">    - Uang Makan</t>
  </si>
  <si>
    <t xml:space="preserve">    - Dana Satuan</t>
  </si>
  <si>
    <t>HR</t>
  </si>
  <si>
    <t>Belanja Barang dan Operasional Lainya</t>
  </si>
  <si>
    <t>SET</t>
  </si>
  <si>
    <t xml:space="preserve">- LAPHASIL PELAKSANAAN </t>
  </si>
  <si>
    <t xml:space="preserve"> - KEGIATAN SEDANG</t>
  </si>
  <si>
    <t xml:space="preserve"> - KEGIATAN MUDAH</t>
  </si>
  <si>
    <t>HP</t>
  </si>
  <si>
    <t>TINDAK PIDANA KORUPSI</t>
  </si>
  <si>
    <t>TOTAL DIPA TAHUN 2019</t>
  </si>
  <si>
    <t>SITIPOL</t>
  </si>
  <si>
    <t>ATK SKCK Polsek</t>
  </si>
  <si>
    <t>DAN ANTI PANCASILA</t>
  </si>
  <si>
    <t>REKAP DIPA 2019 POLRES POLMAN</t>
  </si>
  <si>
    <t>&gt;&gt;LAPORAN HASIL PELAKSANAAN</t>
  </si>
  <si>
    <t xml:space="preserve"> - KEGIATAN SANGAT SULIT</t>
  </si>
  <si>
    <t xml:space="preserve"> - KEGIATAN SULIT</t>
  </si>
  <si>
    <t>DIPA THN 2019</t>
  </si>
  <si>
    <t>-Dukmin</t>
  </si>
  <si>
    <t>-Uang Saku</t>
  </si>
  <si>
    <t>-Makan Operasi</t>
  </si>
  <si>
    <t>-Bekal Kesehatan</t>
  </si>
  <si>
    <t>- Honor Pemateri</t>
  </si>
  <si>
    <t>&gt;&gt; Pelatihan VCD Fungsi</t>
  </si>
  <si>
    <t>&gt;&gt; Giat Pembinaan Rohani dan Mental / Binrohtal</t>
  </si>
  <si>
    <t>&gt;&gt; Biaya Perjalanan Dinas Supervisi Ke Polsek ( Bag Ren )</t>
  </si>
  <si>
    <t>&gt;&gt; Biaya Rapat Pokja Sun Rendisgar TA. 2018</t>
  </si>
  <si>
    <t>&gt;&gt; Biaya Rapat Sun Pagu Ideal TA. 2020</t>
  </si>
  <si>
    <t>&gt;&gt; Pamen/PNS Gol. IV 2 Orang</t>
  </si>
  <si>
    <t>&gt;&gt; Pama/PNS Gol. III 4 Orang</t>
  </si>
  <si>
    <t>&gt;&gt; Bintara/PNS Gol. II 8 Orang</t>
  </si>
  <si>
    <t>&gt;&gt; Supervisi Ke Polsek ( Bag Ops )</t>
  </si>
  <si>
    <t>-Dana Satuan</t>
  </si>
  <si>
    <t>SI TIPOL</t>
  </si>
  <si>
    <t>&gt;&gt; Biaya Rapat Sun TOR/ RAB Ta. 2019</t>
  </si>
  <si>
    <t>&gt;&gt; Supervisi Ke Polsek ( Bag Sumda )</t>
  </si>
  <si>
    <t>-Uang harian</t>
  </si>
  <si>
    <t>Makan Tahanan ( Duk Ops)</t>
  </si>
  <si>
    <t>Makan Tahanan Propam ( Duk Ops)</t>
  </si>
  <si>
    <t>&gt;&gt; Was Ops</t>
  </si>
  <si>
    <t>&gt;&gt; Investigasi Dumas</t>
  </si>
  <si>
    <t>KET : MENINGKAT</t>
  </si>
  <si>
    <t>RINCIAN ANGGARAN POLRES POLMAN TAHUN 2020</t>
  </si>
  <si>
    <t>atau Pers Release (15 LMBR x 14 EXPL x 2 GIAT x 12 BLN)</t>
  </si>
  <si>
    <t>3073.001</t>
  </si>
  <si>
    <t xml:space="preserve">Layanan Dukungan Manajemen Internal Perkantoran </t>
  </si>
  <si>
    <t xml:space="preserve">HONORARIUM SAI/SAKPA/SIMAK/SMAP/PENGELOLA KEUANGAN </t>
  </si>
  <si>
    <t>Belanja Honor Operasional Satuan Kerja</t>
  </si>
  <si>
    <t>LK</t>
  </si>
  <si>
    <t>INTERNET</t>
  </si>
  <si>
    <t>Belanja Langganan Daya dan Jasa Lainya</t>
  </si>
  <si>
    <t>TTK</t>
  </si>
  <si>
    <t>5051.001</t>
  </si>
  <si>
    <t>Penyusunan Naskah Kebijakan Polri</t>
  </si>
  <si>
    <t>Biaya Rapat Pokja dan Susun Ran Renja T.A. 2021</t>
  </si>
  <si>
    <t>Biaya Rapat Pokja dan Susun Renja T.A. 2021</t>
  </si>
  <si>
    <t>Biaya Rapat Pokja dan Susun Rengiat T.A. 2021</t>
  </si>
  <si>
    <t>5059.001</t>
  </si>
  <si>
    <t>Layanan Perkatoran Sarpras</t>
  </si>
  <si>
    <t>PERAWATAN PERALATAN FUNGSIONAL POLRES</t>
  </si>
  <si>
    <t>BM</t>
  </si>
  <si>
    <t>OPRASIONAL DAN PEMELIHARAAN JARINGAN SISTEM INFORMASI</t>
  </si>
  <si>
    <t>Belanja Pemeliharaan Jaringan</t>
  </si>
  <si>
    <t>HAR JARINGAN SKCK ONLAIN</t>
  </si>
  <si>
    <t>PEMELIHARAAN PERALATAN KANTOR POLRES</t>
  </si>
  <si>
    <t>- HAR Komputer Unit Intelkam Polsek Wonomulyo</t>
  </si>
  <si>
    <t>- HAR Komputer Unit Intelkam Polsek Campalagian</t>
  </si>
  <si>
    <t>- HAR Komputer Unit Intelkam Polsek Polsek Polewali</t>
  </si>
  <si>
    <t>- HAR Komputer Unit Intelkam Polsek Polsek Tinambung</t>
  </si>
  <si>
    <t>- HAR Komputer Unit Intelkam Polsek Polsek Allu</t>
  </si>
  <si>
    <t>- HAR Komputer Unit Intelkam Polsek Polsek Tapango</t>
  </si>
  <si>
    <t>- HAR Komputer Unit Intelkam Polsek Polsek Binuang</t>
  </si>
  <si>
    <t>- HAR Komputer Unit Intelkam Polsek Polsek Matanga</t>
  </si>
  <si>
    <t>- HAR Komputer Unit Intelkam Polsek Polsek Tutar</t>
  </si>
  <si>
    <t>Belanja Pemeliharaan Gedung Dan Bangunan</t>
  </si>
  <si>
    <t>- Har gedung kantor POLRES</t>
  </si>
  <si>
    <t>- POLSEK WONOMULYO</t>
  </si>
  <si>
    <t>- POLSEK CAMPALAGIAN</t>
  </si>
  <si>
    <t>- POLSEK POLEWALI</t>
  </si>
  <si>
    <t>- POLSEK TINAMBUNG</t>
  </si>
  <si>
    <t>- POLSEK ALLU</t>
  </si>
  <si>
    <t>- POLSEK TAPANGO</t>
  </si>
  <si>
    <t>- POLSEK BINUANG</t>
  </si>
  <si>
    <t>- POLSEK MATANGGA</t>
  </si>
  <si>
    <t>- POLSEK TUTAR</t>
  </si>
  <si>
    <t>PEMELIHARAAN ALAT ANGKUTAN AIR</t>
  </si>
  <si>
    <t>PEMELIHARAAN KENDARAAN BERMOTOR RODA 4/6/10 POLRES</t>
  </si>
  <si>
    <t>Belanja pemeliharaan peralatan dan mesin</t>
  </si>
  <si>
    <t>- Har RANMOR RODA 6</t>
  </si>
  <si>
    <t>- Har RANMOR RODA 4</t>
  </si>
  <si>
    <t>PEMELIHARAAN KENDARAAN BERMOTOR RODA 4/6/10 POLSEK</t>
  </si>
  <si>
    <t>Belanja Pemeliharaan Peralatan dan Mesin</t>
  </si>
  <si>
    <t>PEMELIHARAAN KENDARAAN BERMOTOR RODA 2 POLRES</t>
  </si>
  <si>
    <t>- Har RANMOR RODA 2</t>
  </si>
  <si>
    <t>PEMELIHARAAN KENDARAAN BERMOTOR RODA 2 POLSEK</t>
  </si>
  <si>
    <t>Belanja Bahan Bakar Minyak dan Pelumas (BMP) Dan pelumas khusus non pertamina</t>
  </si>
  <si>
    <t>Belanja Pemeliharaan Peralatan Dan Mesin</t>
  </si>
  <si>
    <t>- HAR PERSONAL KOMPUTER</t>
  </si>
  <si>
    <t>- HAR PRINTER</t>
  </si>
  <si>
    <t>- HAR AC</t>
  </si>
  <si>
    <t>BIDANG PROVESI</t>
  </si>
  <si>
    <t>- GIAT PERTANGGUNG JAWABAN PROVESI</t>
  </si>
  <si>
    <t>Layanan Penyelidikan Pelanggaran Pegawai Pada Polri</t>
  </si>
  <si>
    <t>- GIAT PENYELENGGARAAN PENGAMANAN INTERNAL POLRI</t>
  </si>
  <si>
    <t>BIDANG PROPOS TATA TERTIB</t>
  </si>
  <si>
    <t>- PENEGAKAN TATA TERTIB DAN DISIPLIN POLRI</t>
  </si>
  <si>
    <t>UP</t>
  </si>
  <si>
    <t>521211</t>
  </si>
  <si>
    <t>KEGIATAN VI PROGRAM QUICK WINS</t>
  </si>
  <si>
    <t>Belanja Bahan</t>
  </si>
  <si>
    <t>POLISI SEBAGAI PENGGERAK REVOLUSI MENTAL &amp; PELOPOR TERTIBSOSIAL DIRUANG PIBLIK</t>
  </si>
  <si>
    <t>- UANG HARIAN</t>
  </si>
  <si>
    <t>HARI</t>
  </si>
  <si>
    <t>GIAT SIWAS POLRES</t>
  </si>
  <si>
    <t>3111.001</t>
  </si>
  <si>
    <t>Layanan Dukungan Manejemen dan Teknis Strategi Keamanan dan Ketertiban</t>
  </si>
  <si>
    <t>Belanja Honor Operasional satuan kerja</t>
  </si>
  <si>
    <t>HONOR PEMBANTU BENDAHARA PENERIMAAN</t>
  </si>
  <si>
    <t>- HONOR PBK SKCK POLRES</t>
  </si>
  <si>
    <t>HONOR PELAKSANA SKCK</t>
  </si>
  <si>
    <t>- POLRES</t>
  </si>
  <si>
    <t>- POLSEK MATANGNGA</t>
  </si>
  <si>
    <t>OPRASIONAL DAN PEMELIHARAAN JAR. SISTEM INFORMASI</t>
  </si>
  <si>
    <t>GIAT DETEKSI INTELEJEN</t>
  </si>
  <si>
    <t>KR</t>
  </si>
  <si>
    <t xml:space="preserve">PENDATAAN DAN PENGAWASAN PELAKU TINDAK PIDANA </t>
  </si>
  <si>
    <t>- Giat Penggalangan Individu</t>
  </si>
  <si>
    <t>- Giat Penggalangan Kelompok</t>
  </si>
  <si>
    <t>VA</t>
  </si>
  <si>
    <t>PENGGALANGAN INTELIJEN SASARAN PERORANGAN KHUSUS POLRES</t>
  </si>
  <si>
    <t>GIAT PENGGALANGAN KHUSUS</t>
  </si>
  <si>
    <t>VB</t>
  </si>
  <si>
    <t>PENGGALANGAN INTELEJEN SASARAN KELOMPOK KHUSUS POLRES</t>
  </si>
  <si>
    <t>- Giat Penggalangan Perorangan</t>
  </si>
  <si>
    <t>LR</t>
  </si>
  <si>
    <t>LS</t>
  </si>
  <si>
    <t>Penyelenggaraan Strategi Keamanan dan Ketertiban Bidang Sosial Budaya</t>
  </si>
  <si>
    <t>Informasi Deteksi Aksi Strategi Keamanan dan Ketertiban Bidang Sosial Budaya</t>
  </si>
  <si>
    <t>STRATEGI KEAMANAN DAN KETERTIBAN BIDANG SOSIAL BUDAYA</t>
  </si>
  <si>
    <t>STRATEGI KEAMANAN DAN KETERTIBAN KEAMANAN NEGARA</t>
  </si>
  <si>
    <t>UK</t>
  </si>
  <si>
    <t>KEGIATAN I PROGRAM QUICK WINS</t>
  </si>
  <si>
    <t>UN</t>
  </si>
  <si>
    <t>Belanja Bahan Oprasional Lainya</t>
  </si>
  <si>
    <t>PEMBENTUKAN DAN PENGAKTIFKAN SATGAS OPS POLRI KONTRA RADIKAL DAN DERADIKALISME (KHUSUS ISIS)</t>
  </si>
  <si>
    <t>- GIAT LIDIK</t>
  </si>
  <si>
    <t>LIDIK</t>
  </si>
  <si>
    <t>&gt;&gt; PENGGALANGAN INDIVIDU</t>
  </si>
  <si>
    <t>- GIAT PENGGALANGAN INDIVIDU</t>
  </si>
  <si>
    <t>&gt;&gt; PENGGALANGAN KELOMPOK</t>
  </si>
  <si>
    <t>- GIAT PENGGALANGAN KELOMPOK</t>
  </si>
  <si>
    <t>&gt;&gt; PEMBENTUKAN JARINGAN</t>
  </si>
  <si>
    <t>- BENTUK JARINGAN</t>
  </si>
  <si>
    <t>&gt;&gt; PEMBINAAN JARINGAN</t>
  </si>
  <si>
    <t>- BINA JARINGAN</t>
  </si>
  <si>
    <t xml:space="preserve">Belanja Pemeliharaan Jaringan </t>
  </si>
  <si>
    <t>- HAR JARINGAN SKCK ONLAIN</t>
  </si>
  <si>
    <t>PERTEMUAN KEMITRAAN POLISI DAN MASYARAKAT (POLRES)</t>
  </si>
  <si>
    <t>PERTEMUAN KEMITRAAN POLISI DAN MASYARAKAT (POLSEK)</t>
  </si>
  <si>
    <t>&gt;&gt; Biaya Pulsa Bhabinkamtibmas</t>
  </si>
  <si>
    <t>X</t>
  </si>
  <si>
    <t>HONORARIUM</t>
  </si>
  <si>
    <t>- Penanggung Jawab</t>
  </si>
  <si>
    <t>- Ketua</t>
  </si>
  <si>
    <t>- Sekretaris/Anggota</t>
  </si>
  <si>
    <t>- Narasumber</t>
  </si>
  <si>
    <t>- Moderator</t>
  </si>
  <si>
    <t>- Spanduk/Baliho</t>
  </si>
  <si>
    <t>PROBLEM SOLVING POLRES</t>
  </si>
  <si>
    <t>- Problem Solving Polres</t>
  </si>
  <si>
    <t>KKS</t>
  </si>
  <si>
    <t>9 SEK</t>
  </si>
  <si>
    <t>PROBLEM SOLVING POLSEK</t>
  </si>
  <si>
    <t>- Problem Solving Polsek</t>
  </si>
  <si>
    <t>UM</t>
  </si>
  <si>
    <t>KEGIATAN III PROGRAM QUICK WINS</t>
  </si>
  <si>
    <t>( 40 Org x 2 Giat x 1 Kali )</t>
  </si>
  <si>
    <t>( 2 Org x 2 Giat x 1 Kali )</t>
  </si>
  <si>
    <t>- Uang Transportasi</t>
  </si>
  <si>
    <t>3128.001</t>
  </si>
  <si>
    <t>Layanan Dukungan Manajemen Dan Teknis Harkamtibmas (Base Line)</t>
  </si>
  <si>
    <t>PENYUSUNAN DAN EVALUASI LKIP</t>
  </si>
  <si>
    <t>BIAYA RAPAT POKJA DAN SUSUN LKIP T.A. 2019</t>
  </si>
  <si>
    <t>BIAYA RAPAT POKJA DAN SUSUN TAPJA T.A. 2019</t>
  </si>
  <si>
    <t>Belanja Perjalanan dinas Biasa</t>
  </si>
  <si>
    <t>&gt; Pamen</t>
  </si>
  <si>
    <t>&gt; Pama</t>
  </si>
  <si>
    <t>&gt; Bintara</t>
  </si>
  <si>
    <t>PEMBINAAN ADMINISTRASI DAN PENGELOLAAN KEUANGAN</t>
  </si>
  <si>
    <t>DUKOPSNAL POLRES</t>
  </si>
  <si>
    <t>DUKOPSNAL POLSEK</t>
  </si>
  <si>
    <t>MENYELENGGARAKAN OPRASI KEWILAYAHAN</t>
  </si>
  <si>
    <t>OPERASI ANTIK</t>
  </si>
  <si>
    <t>&gt;&gt; DUKUNGAN OPERASIONAL</t>
  </si>
  <si>
    <t>- Bekkes</t>
  </si>
  <si>
    <t>&gt;&gt; LAT PRA OPS</t>
  </si>
  <si>
    <t>- UANG MAKAN</t>
  </si>
  <si>
    <t>- SNACK/DRINK</t>
  </si>
  <si>
    <t>- ALINS/ALONGINS</t>
  </si>
  <si>
    <t>- HONOR INSTRUKTUR</t>
  </si>
  <si>
    <t>2 Jp</t>
  </si>
  <si>
    <t>Hri ]</t>
  </si>
  <si>
    <t>OJP</t>
  </si>
  <si>
    <t>OPERASI SIKAT</t>
  </si>
  <si>
    <t>- UANG MAKAN OPERASI</t>
  </si>
  <si>
    <t>- UANG SAKU</t>
  </si>
  <si>
    <t>- DANA SATUAN</t>
  </si>
  <si>
    <t>- BEKKES</t>
  </si>
  <si>
    <t>OPERASI PEKAT</t>
  </si>
  <si>
    <t>Honor Operator Data Laka Lantas Online TA. 2018</t>
  </si>
  <si>
    <t>Biaya pulsa operasional tablet pendataan laka lantas TA. 2018</t>
  </si>
  <si>
    <t>UB</t>
  </si>
  <si>
    <t>Operasi Simpatik 2020</t>
  </si>
  <si>
    <t>- DUKMIN</t>
  </si>
  <si>
    <t>TU</t>
  </si>
  <si>
    <t>OPERASI TERPUSAT KETUPAT</t>
  </si>
  <si>
    <t>Pelacakan dan Penangkalan Keamanan dan Ketertiban</t>
  </si>
  <si>
    <t>5081.001</t>
  </si>
  <si>
    <t>Layanan dukungan Manajemen Pelacakan dan Penangkalan [Base Line]</t>
  </si>
  <si>
    <t xml:space="preserve">     - ULP SATWA</t>
  </si>
  <si>
    <t xml:space="preserve">     - OBAT-OBATAN DAN SANITASI SATWA</t>
  </si>
  <si>
    <t>EKOR</t>
  </si>
  <si>
    <t xml:space="preserve">     - UANG SAKU </t>
  </si>
  <si>
    <t xml:space="preserve">     - UANG MAKAN</t>
  </si>
  <si>
    <t xml:space="preserve">     - UANG SATUAN</t>
  </si>
  <si>
    <t>VISUM LUAR (PEMERIKSAAN LUAR ORANG HIDUP)</t>
  </si>
  <si>
    <t xml:space="preserve"> - PEMERIKSAAN LUAR ORANG HIDUP</t>
  </si>
  <si>
    <t>AKSI NASIONAL PEMBERANTASAN PREMAN DAN PREMANISME</t>
  </si>
  <si>
    <t>3142.006</t>
  </si>
  <si>
    <t>Layanan Dukungan Manajemen Tindak Pidana Umum [ Base Line]</t>
  </si>
  <si>
    <t>Makan Tahanan ( Termasuk Pembayaran Tunggakan Tahun Sebelumnya)</t>
  </si>
  <si>
    <t>Makan Tahanan (termasuk Pembayaran tunggakan tahun sebelumnya)</t>
  </si>
  <si>
    <t>Penanganan Tindak Pidana Narkoba [Base Line]</t>
  </si>
  <si>
    <t>Polewali,              Januari    2020</t>
  </si>
  <si>
    <t>RENCANA PENDISTRIBUSIAN ANGGARAN (RENDISGAR) TAHUN 2020</t>
  </si>
  <si>
    <t>Lyn</t>
  </si>
  <si>
    <t>Operasional Dan Pemeliharaan Kantor</t>
  </si>
  <si>
    <t>GIAT INTELIJEN</t>
  </si>
  <si>
    <t>&gt;&gt; PULBAKET POLSEK</t>
  </si>
  <si>
    <t>GIAT TAKTIS INTELIJEN</t>
  </si>
  <si>
    <t>&gt;&gt; DETEKSI / LIDIK</t>
  </si>
  <si>
    <t>TK SKCK Polsek</t>
  </si>
  <si>
    <t>PERTEMUAN KEMITRAAN POLISI DAN MASYARAKAT POLSEK</t>
  </si>
  <si>
    <t>DUKOPSANAL POLSEK</t>
  </si>
  <si>
    <t>LYN</t>
  </si>
  <si>
    <t>- Polsek CAMPALAGIAN</t>
  </si>
  <si>
    <t>STRATEGI KEAMANAN DAN KETERTIBAN SOSIAL BUDAYA</t>
  </si>
  <si>
    <t xml:space="preserve">    - POLSEK CAMPALAGIAN</t>
  </si>
  <si>
    <t xml:space="preserve">    - POLSEK TINAMBUNG</t>
  </si>
  <si>
    <t xml:space="preserve">    - POLSEK ALLU</t>
  </si>
  <si>
    <t xml:space="preserve">    - POLSEK BINUANG</t>
  </si>
  <si>
    <t xml:space="preserve">    - POLSEK TUTAR</t>
  </si>
  <si>
    <t xml:space="preserve">    - POLSEK TAPANGO</t>
  </si>
  <si>
    <t xml:space="preserve">    - POLSEK MATANGNGA</t>
  </si>
  <si>
    <t>&gt;&gt; POLSEK MATANGNGA</t>
  </si>
  <si>
    <t>PENYELIDIKAN DAN PENYIDIKAN TINDAK PIDANA KORUPSI</t>
  </si>
  <si>
    <t>PENANGANAN KASUS NARKOBA</t>
  </si>
  <si>
    <t>ANGGARAN MENDESAK</t>
  </si>
  <si>
    <t>PENYELIDIKAN</t>
  </si>
  <si>
    <t>PENYIDIKAN</t>
  </si>
  <si>
    <t>PENGEMBANGAN</t>
  </si>
  <si>
    <t xml:space="preserve"> - TAMBAHAN KEGIATAN SULIT</t>
  </si>
  <si>
    <t>- Penggandaaan Materi Siaran Pers atau Pers Release (15 LMBR x 14 EXPL x 2 GIAT x 12 BLN)</t>
  </si>
  <si>
    <t>- Penggandaaan Materi Siaran Pers atau Pers Release (40 LMBR x 35 EXPL x 4 GIAT x 12 BLN)</t>
  </si>
  <si>
    <t>- BIAYA INTERNET</t>
  </si>
  <si>
    <t>Biaya Rapat Pokja dan Susun Rengiat T.A. 2020</t>
  </si>
  <si>
    <t>- BAG OPS</t>
  </si>
  <si>
    <t>- BAG SUMDA</t>
  </si>
  <si>
    <t>- BAG REN</t>
  </si>
  <si>
    <t>- SAT BINMAS</t>
  </si>
  <si>
    <t>- SAT INTELKAM</t>
  </si>
  <si>
    <t>- SAT RESKRIM</t>
  </si>
  <si>
    <t>- SAT LANTAS</t>
  </si>
  <si>
    <t>- SAT POLAIR</t>
  </si>
  <si>
    <t>- SAT NARKOBA</t>
  </si>
  <si>
    <t>- SAT TAHTI</t>
  </si>
  <si>
    <t>- SUBBAG SARPRAS</t>
  </si>
  <si>
    <t>- SI KEU</t>
  </si>
  <si>
    <t>- SI PROPAM</t>
  </si>
  <si>
    <t>- SIWAS</t>
  </si>
  <si>
    <t>- SUBBAG HUMAS</t>
  </si>
  <si>
    <t>BIDANG PROVOS TATA TERTIB</t>
  </si>
  <si>
    <t>- TAHANAN ANGGOTA</t>
  </si>
  <si>
    <t>Honor Petugas Tilang</t>
  </si>
  <si>
    <t>Operasi Patuh 2020</t>
  </si>
  <si>
    <t>Operasi Zebra 2020</t>
  </si>
  <si>
    <t>- HAR JARINGAN SKCK ONLINE</t>
  </si>
  <si>
    <t>SEK</t>
  </si>
  <si>
    <t>( 9</t>
  </si>
  <si>
    <t>3134.001</t>
  </si>
  <si>
    <t>Penyelenggaraan Kepolisian Perairan</t>
  </si>
  <si>
    <t>Layanan Dukungan Manajemen Kepolisian Perairan</t>
  </si>
  <si>
    <t>&gt;&gt; Biaya Rapat IKU Satker</t>
  </si>
  <si>
    <t>&gt;&gt; Vicon Satker</t>
  </si>
  <si>
    <t>Layanan</t>
  </si>
  <si>
    <t>Opersional dan Pemeliharaan Kantor</t>
  </si>
  <si>
    <t xml:space="preserve">Layanan Dukungan Manajemen dan Tekhnis Harkamtibmas </t>
  </si>
  <si>
    <t>ANGGARAN 2020</t>
  </si>
  <si>
    <t>DIPA 2019</t>
  </si>
  <si>
    <t>DIPA THN 2020</t>
  </si>
  <si>
    <t>&gt;&gt; Biaya Rapat Sun Renstra Satker 2020 -2024</t>
  </si>
  <si>
    <t>9RENCANA PENDISTRIBUSIAN ANGGARAN (RENDISGAR) TAHUN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</si>
</sst>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56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u val="singleAccounting"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u/>
      <sz val="10"/>
      <color theme="2" tint="-0.89999084444715716"/>
      <name val="Arial"/>
      <family val="2"/>
    </font>
    <font>
      <u val="singleAccounting"/>
      <sz val="10"/>
      <color theme="2" tint="-0.89999084444715716"/>
      <name val="Arial"/>
      <family val="2"/>
    </font>
    <font>
      <i/>
      <sz val="10"/>
      <color theme="2" tint="-0.89999084444715716"/>
      <name val="Arial"/>
      <family val="2"/>
    </font>
    <font>
      <u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b/>
      <i/>
      <sz val="10"/>
      <color theme="2" tint="-0.89999084444715716"/>
      <name val="Arial"/>
      <family val="2"/>
    </font>
    <font>
      <b/>
      <sz val="16"/>
      <color theme="2" tint="-0.89999084444715716"/>
      <name val="Arial"/>
      <family val="2"/>
    </font>
    <font>
      <sz val="10"/>
      <name val="Arial"/>
      <family val="2"/>
    </font>
    <font>
      <b/>
      <u/>
      <sz val="16"/>
      <color theme="2" tint="-0.89999084444715716"/>
      <name val="Arial"/>
      <family val="2"/>
    </font>
    <font>
      <i/>
      <u/>
      <sz val="10"/>
      <color theme="2" tint="-0.89999084444715716"/>
      <name val="Arial"/>
      <family val="2"/>
    </font>
    <font>
      <b/>
      <sz val="10"/>
      <color rgb="FF0070C0"/>
      <name val="Arial"/>
      <family val="2"/>
    </font>
    <font>
      <b/>
      <sz val="10"/>
      <color rgb="FF00B0F0"/>
      <name val="Arial"/>
      <family val="2"/>
    </font>
    <font>
      <sz val="10"/>
      <color rgb="FF0070C0"/>
      <name val="Arial"/>
      <family val="2"/>
    </font>
    <font>
      <sz val="10"/>
      <color rgb="FF00B0F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81687"/>
      <name val="Arial"/>
      <family val="2"/>
    </font>
    <font>
      <sz val="10"/>
      <color rgb="FFF81687"/>
      <name val="Arial"/>
      <family val="2"/>
    </font>
    <font>
      <b/>
      <i/>
      <sz val="10"/>
      <color rgb="FFF81687"/>
      <name val="Arial"/>
      <family val="2"/>
    </font>
    <font>
      <b/>
      <i/>
      <sz val="10"/>
      <color rgb="FFFF0000"/>
      <name val="Arial"/>
      <family val="2"/>
    </font>
    <font>
      <b/>
      <sz val="9"/>
      <color rgb="FF7030A0"/>
      <name val="Arial"/>
      <family val="2"/>
    </font>
    <font>
      <b/>
      <u val="singleAccounting"/>
      <sz val="10"/>
      <color rgb="FFFF0000"/>
      <name val="Arial"/>
      <family val="2"/>
    </font>
    <font>
      <b/>
      <sz val="10"/>
      <color rgb="FF00B050"/>
      <name val="Arial"/>
      <family val="2"/>
    </font>
    <font>
      <b/>
      <i/>
      <sz val="10"/>
      <color rgb="FF7030A0"/>
      <name val="Arial"/>
      <family val="2"/>
    </font>
    <font>
      <b/>
      <i/>
      <sz val="10"/>
      <color rgb="FF00B050"/>
      <name val="Arial"/>
      <family val="2"/>
    </font>
    <font>
      <b/>
      <u val="singleAccounting"/>
      <sz val="10"/>
      <color rgb="FF7030A0"/>
      <name val="Arial"/>
      <family val="2"/>
    </font>
    <font>
      <b/>
      <i/>
      <sz val="10"/>
      <color rgb="FF00B0F0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24"/>
      <name val="Arial"/>
      <family val="2"/>
    </font>
    <font>
      <sz val="10"/>
      <color theme="1"/>
      <name val="Arial"/>
      <family val="2"/>
    </font>
    <font>
      <sz val="9"/>
      <color theme="2" tint="-0.89999084444715716"/>
      <name val="Arial"/>
      <family val="2"/>
    </font>
    <font>
      <b/>
      <sz val="11"/>
      <color theme="1"/>
      <name val="Calibri"/>
      <family val="2"/>
      <charset val="1"/>
      <scheme val="minor"/>
    </font>
    <font>
      <b/>
      <sz val="14"/>
      <color theme="2" tint="-0.89999084444715716"/>
      <name val="Arial"/>
      <family val="2"/>
    </font>
    <font>
      <b/>
      <sz val="10"/>
      <color theme="1"/>
      <name val="Arial"/>
      <family val="2"/>
    </font>
    <font>
      <b/>
      <i/>
      <u val="singleAccounting"/>
      <sz val="10"/>
      <color rgb="FF00B050"/>
      <name val="Arial"/>
      <family val="2"/>
    </font>
    <font>
      <b/>
      <i/>
      <sz val="10"/>
      <color theme="1"/>
      <name val="Arial"/>
      <family val="2"/>
    </font>
    <font>
      <sz val="11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" fillId="0" borderId="0"/>
    <xf numFmtId="41" fontId="19" fillId="0" borderId="0" applyFont="0" applyFill="0" applyBorder="0" applyAlignment="0" applyProtection="0"/>
  </cellStyleXfs>
  <cellXfs count="1138">
    <xf numFmtId="0" fontId="0" fillId="0" borderId="0" xfId="0"/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164" fontId="8" fillId="0" borderId="3" xfId="1" applyNumberFormat="1" applyFont="1" applyBorder="1" applyAlignment="1">
      <alignment horizontal="center"/>
    </xf>
    <xf numFmtId="0" fontId="8" fillId="0" borderId="4" xfId="0" applyFont="1" applyBorder="1"/>
    <xf numFmtId="0" fontId="8" fillId="0" borderId="3" xfId="0" applyFont="1" applyBorder="1"/>
    <xf numFmtId="164" fontId="8" fillId="0" borderId="3" xfId="0" applyNumberFormat="1" applyFont="1" applyBorder="1"/>
    <xf numFmtId="0" fontId="8" fillId="0" borderId="5" xfId="0" applyFont="1" applyBorder="1"/>
    <xf numFmtId="0" fontId="8" fillId="0" borderId="4" xfId="0" quotePrefix="1" applyFont="1" applyBorder="1"/>
    <xf numFmtId="41" fontId="8" fillId="0" borderId="3" xfId="0" applyNumberFormat="1" applyFont="1" applyBorder="1"/>
    <xf numFmtId="0" fontId="9" fillId="0" borderId="3" xfId="0" applyFont="1" applyBorder="1" applyAlignment="1">
      <alignment horizontal="center"/>
    </xf>
    <xf numFmtId="0" fontId="9" fillId="0" borderId="5" xfId="0" applyFont="1" applyBorder="1"/>
    <xf numFmtId="164" fontId="11" fillId="0" borderId="3" xfId="0" applyNumberFormat="1" applyFont="1" applyBorder="1"/>
    <xf numFmtId="164" fontId="8" fillId="0" borderId="3" xfId="4" applyNumberFormat="1" applyFont="1" applyBorder="1"/>
    <xf numFmtId="0" fontId="8" fillId="0" borderId="0" xfId="0" applyFont="1" applyBorder="1"/>
    <xf numFmtId="164" fontId="8" fillId="0" borderId="3" xfId="4" applyNumberFormat="1" applyFont="1" applyBorder="1" applyAlignment="1">
      <alignment horizontal="center" vertical="center"/>
    </xf>
    <xf numFmtId="164" fontId="8" fillId="0" borderId="3" xfId="1" applyNumberFormat="1" applyFont="1" applyBorder="1"/>
    <xf numFmtId="0" fontId="8" fillId="0" borderId="4" xfId="0" applyFont="1" applyFill="1" applyBorder="1"/>
    <xf numFmtId="0" fontId="8" fillId="0" borderId="4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164" fontId="8" fillId="0" borderId="3" xfId="5" applyNumberFormat="1" applyFont="1" applyFill="1" applyBorder="1"/>
    <xf numFmtId="3" fontId="8" fillId="0" borderId="3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0" fontId="13" fillId="0" borderId="4" xfId="0" applyFont="1" applyBorder="1"/>
    <xf numFmtId="0" fontId="0" fillId="0" borderId="4" xfId="0" applyBorder="1"/>
    <xf numFmtId="164" fontId="0" fillId="0" borderId="3" xfId="0" applyNumberFormat="1" applyBorder="1"/>
    <xf numFmtId="0" fontId="0" fillId="0" borderId="3" xfId="0" applyBorder="1" applyAlignment="1">
      <alignment horizontal="right"/>
    </xf>
    <xf numFmtId="0" fontId="0" fillId="0" borderId="3" xfId="0" applyBorder="1"/>
    <xf numFmtId="0" fontId="0" fillId="0" borderId="4" xfId="0" quotePrefix="1" applyBorder="1"/>
    <xf numFmtId="0" fontId="7" fillId="0" borderId="3" xfId="0" applyFont="1" applyBorder="1"/>
    <xf numFmtId="164" fontId="7" fillId="0" borderId="3" xfId="0" applyNumberFormat="1" applyFont="1" applyBorder="1"/>
    <xf numFmtId="41" fontId="0" fillId="0" borderId="3" xfId="0" applyNumberFormat="1" applyBorder="1"/>
    <xf numFmtId="164" fontId="8" fillId="0" borderId="3" xfId="0" applyNumberFormat="1" applyFont="1" applyFill="1" applyBorder="1"/>
    <xf numFmtId="0" fontId="9" fillId="0" borderId="4" xfId="0" applyFont="1" applyBorder="1"/>
    <xf numFmtId="0" fontId="8" fillId="0" borderId="2" xfId="0" applyFont="1" applyBorder="1" applyAlignment="1">
      <alignment horizontal="center"/>
    </xf>
    <xf numFmtId="164" fontId="8" fillId="0" borderId="2" xfId="4" applyNumberFormat="1" applyFont="1" applyBorder="1"/>
    <xf numFmtId="0" fontId="8" fillId="0" borderId="6" xfId="0" applyFont="1" applyBorder="1" applyAlignment="1">
      <alignment horizontal="left"/>
    </xf>
    <xf numFmtId="3" fontId="8" fillId="0" borderId="2" xfId="0" applyNumberFormat="1" applyFont="1" applyBorder="1" applyAlignment="1">
      <alignment horizontal="center"/>
    </xf>
    <xf numFmtId="0" fontId="10" fillId="0" borderId="4" xfId="6" applyFont="1" applyBorder="1"/>
    <xf numFmtId="164" fontId="8" fillId="0" borderId="3" xfId="2" applyNumberFormat="1" applyFont="1" applyBorder="1"/>
    <xf numFmtId="0" fontId="10" fillId="0" borderId="5" xfId="6" applyFont="1" applyBorder="1"/>
    <xf numFmtId="0" fontId="8" fillId="0" borderId="4" xfId="0" quotePrefix="1" applyFont="1" applyFill="1" applyBorder="1"/>
    <xf numFmtId="3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3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41" fontId="1" fillId="0" borderId="3" xfId="0" applyNumberFormat="1" applyFont="1" applyBorder="1"/>
    <xf numFmtId="0" fontId="1" fillId="0" borderId="4" xfId="0" applyFont="1" applyBorder="1"/>
    <xf numFmtId="164" fontId="1" fillId="0" borderId="3" xfId="4" applyNumberFormat="1" applyFont="1" applyBorder="1"/>
    <xf numFmtId="0" fontId="1" fillId="0" borderId="3" xfId="0" applyFont="1" applyBorder="1" applyAlignment="1">
      <alignment horizontal="center"/>
    </xf>
    <xf numFmtId="0" fontId="1" fillId="0" borderId="4" xfId="0" quotePrefix="1" applyFont="1" applyBorder="1"/>
    <xf numFmtId="164" fontId="1" fillId="0" borderId="3" xfId="2" applyNumberFormat="1" applyFont="1" applyBorder="1"/>
    <xf numFmtId="0" fontId="1" fillId="0" borderId="0" xfId="0" applyFont="1"/>
    <xf numFmtId="0" fontId="14" fillId="0" borderId="0" xfId="0" applyFont="1"/>
    <xf numFmtId="0" fontId="8" fillId="0" borderId="6" xfId="0" applyFont="1" applyBorder="1" applyAlignment="1">
      <alignment horizontal="center"/>
    </xf>
    <xf numFmtId="0" fontId="0" fillId="0" borderId="0" xfId="0" applyBorder="1"/>
    <xf numFmtId="0" fontId="9" fillId="0" borderId="3" xfId="0" quotePrefix="1" applyFont="1" applyBorder="1" applyAlignment="1">
      <alignment horizontal="center"/>
    </xf>
    <xf numFmtId="0" fontId="7" fillId="0" borderId="0" xfId="0" applyFont="1"/>
    <xf numFmtId="0" fontId="7" fillId="0" borderId="3" xfId="0" quotePrefix="1" applyFont="1" applyBorder="1" applyAlignment="1">
      <alignment horizontal="center"/>
    </xf>
    <xf numFmtId="0" fontId="6" fillId="0" borderId="0" xfId="0" applyFont="1"/>
    <xf numFmtId="4" fontId="7" fillId="0" borderId="3" xfId="0" quotePrefix="1" applyNumberFormat="1" applyFont="1" applyBorder="1" applyAlignment="1">
      <alignment horizontal="center"/>
    </xf>
    <xf numFmtId="0" fontId="1" fillId="0" borderId="3" xfId="0" quotePrefix="1" applyFont="1" applyBorder="1" applyAlignment="1">
      <alignment horizontal="center"/>
    </xf>
    <xf numFmtId="164" fontId="17" fillId="0" borderId="3" xfId="0" applyNumberFormat="1" applyFont="1" applyBorder="1" applyAlignment="1">
      <alignment horizontal="center"/>
    </xf>
    <xf numFmtId="0" fontId="16" fillId="0" borderId="4" xfId="0" applyFont="1" applyBorder="1"/>
    <xf numFmtId="0" fontId="7" fillId="0" borderId="4" xfId="0" applyFont="1" applyBorder="1"/>
    <xf numFmtId="0" fontId="16" fillId="0" borderId="3" xfId="0" applyFont="1" applyBorder="1"/>
    <xf numFmtId="0" fontId="1" fillId="0" borderId="3" xfId="0" applyFont="1" applyBorder="1"/>
    <xf numFmtId="3" fontId="1" fillId="0" borderId="3" xfId="0" quotePrefix="1" applyNumberFormat="1" applyFont="1" applyBorder="1" applyAlignment="1">
      <alignment horizontal="center"/>
    </xf>
    <xf numFmtId="164" fontId="1" fillId="0" borderId="0" xfId="1" applyNumberFormat="1" applyFont="1"/>
    <xf numFmtId="0" fontId="8" fillId="0" borderId="0" xfId="0" applyFont="1"/>
    <xf numFmtId="0" fontId="8" fillId="0" borderId="3" xfId="0" applyFont="1" applyBorder="1" applyAlignment="1">
      <alignment horizontal="right"/>
    </xf>
    <xf numFmtId="0" fontId="8" fillId="0" borderId="3" xfId="7" applyFont="1" applyBorder="1" applyAlignment="1">
      <alignment horizontal="center"/>
    </xf>
    <xf numFmtId="0" fontId="8" fillId="0" borderId="4" xfId="7" applyFont="1" applyBorder="1"/>
    <xf numFmtId="0" fontId="8" fillId="0" borderId="4" xfId="7" applyFont="1" applyBorder="1" applyAlignment="1">
      <alignment horizontal="center"/>
    </xf>
    <xf numFmtId="164" fontId="8" fillId="0" borderId="3" xfId="3" applyNumberFormat="1" applyFont="1" applyBorder="1"/>
    <xf numFmtId="0" fontId="10" fillId="0" borderId="4" xfId="0" applyFont="1" applyBorder="1"/>
    <xf numFmtId="3" fontId="8" fillId="0" borderId="3" xfId="0" applyNumberFormat="1" applyFont="1" applyBorder="1"/>
    <xf numFmtId="3" fontId="16" fillId="0" borderId="3" xfId="0" quotePrefix="1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1" fontId="0" fillId="0" borderId="3" xfId="8" applyFont="1" applyBorder="1" applyAlignment="1">
      <alignment horizontal="center"/>
    </xf>
    <xf numFmtId="164" fontId="0" fillId="0" borderId="0" xfId="0" applyNumberFormat="1"/>
    <xf numFmtId="164" fontId="7" fillId="0" borderId="3" xfId="2" applyNumberFormat="1" applyFont="1" applyBorder="1"/>
    <xf numFmtId="0" fontId="17" fillId="0" borderId="4" xfId="0" applyFont="1" applyBorder="1"/>
    <xf numFmtId="0" fontId="17" fillId="0" borderId="4" xfId="0" quotePrefix="1" applyFont="1" applyBorder="1"/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/>
    <xf numFmtId="0" fontId="17" fillId="0" borderId="4" xfId="0" applyFont="1" applyBorder="1" applyAlignment="1"/>
    <xf numFmtId="0" fontId="21" fillId="0" borderId="4" xfId="0" applyFont="1" applyBorder="1" applyAlignment="1"/>
    <xf numFmtId="0" fontId="12" fillId="0" borderId="4" xfId="0" applyFont="1" applyBorder="1" applyAlignment="1"/>
    <xf numFmtId="164" fontId="8" fillId="0" borderId="3" xfId="5" applyNumberFormat="1" applyFont="1" applyBorder="1"/>
    <xf numFmtId="0" fontId="8" fillId="0" borderId="6" xfId="0" applyFont="1" applyBorder="1"/>
    <xf numFmtId="0" fontId="8" fillId="0" borderId="3" xfId="6" applyFont="1" applyBorder="1" applyAlignment="1">
      <alignment horizontal="center"/>
    </xf>
    <xf numFmtId="0" fontId="8" fillId="0" borderId="4" xfId="6" applyFont="1" applyBorder="1"/>
    <xf numFmtId="0" fontId="8" fillId="0" borderId="3" xfId="6" applyFont="1" applyBorder="1"/>
    <xf numFmtId="0" fontId="8" fillId="0" borderId="0" xfId="6" applyFont="1" applyBorder="1"/>
    <xf numFmtId="0" fontId="8" fillId="0" borderId="4" xfId="6" applyFont="1" applyBorder="1" applyAlignment="1">
      <alignment horizontal="center"/>
    </xf>
    <xf numFmtId="0" fontId="8" fillId="0" borderId="4" xfId="6" quotePrefix="1" applyFont="1" applyBorder="1"/>
    <xf numFmtId="0" fontId="17" fillId="0" borderId="4" xfId="6" applyFont="1" applyBorder="1"/>
    <xf numFmtId="0" fontId="8" fillId="0" borderId="5" xfId="6" applyFont="1" applyBorder="1"/>
    <xf numFmtId="164" fontId="9" fillId="0" borderId="3" xfId="5" applyNumberFormat="1" applyFont="1" applyBorder="1"/>
    <xf numFmtId="164" fontId="9" fillId="0" borderId="3" xfId="4" applyNumberFormat="1" applyFont="1" applyBorder="1"/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164" fontId="8" fillId="0" borderId="2" xfId="0" applyNumberFormat="1" applyFont="1" applyBorder="1"/>
    <xf numFmtId="164" fontId="8" fillId="0" borderId="3" xfId="4" applyNumberFormat="1" applyFont="1" applyBorder="1" applyAlignment="1">
      <alignment horizontal="center"/>
    </xf>
    <xf numFmtId="164" fontId="8" fillId="0" borderId="2" xfId="4" applyNumberFormat="1" applyFont="1" applyBorder="1" applyAlignment="1">
      <alignment horizontal="center"/>
    </xf>
    <xf numFmtId="0" fontId="17" fillId="0" borderId="4" xfId="7" applyFont="1" applyBorder="1"/>
    <xf numFmtId="0" fontId="9" fillId="0" borderId="4" xfId="7" applyFont="1" applyBorder="1" applyAlignment="1">
      <alignment horizontal="center"/>
    </xf>
    <xf numFmtId="0" fontId="10" fillId="0" borderId="4" xfId="7" applyFont="1" applyBorder="1"/>
    <xf numFmtId="0" fontId="8" fillId="0" borderId="4" xfId="7" quotePrefix="1" applyFont="1" applyBorder="1"/>
    <xf numFmtId="0" fontId="9" fillId="0" borderId="3" xfId="0" applyFont="1" applyBorder="1" applyAlignment="1">
      <alignment horizontal="right"/>
    </xf>
    <xf numFmtId="0" fontId="8" fillId="0" borderId="4" xfId="0" applyFont="1" applyBorder="1" applyAlignment="1">
      <alignment horizontal="right"/>
    </xf>
    <xf numFmtId="0" fontId="10" fillId="0" borderId="5" xfId="6" applyFont="1" applyBorder="1" applyAlignment="1">
      <alignment horizontal="left"/>
    </xf>
    <xf numFmtId="0" fontId="10" fillId="0" borderId="4" xfId="6" applyFont="1" applyBorder="1" applyAlignment="1">
      <alignment horizontal="left"/>
    </xf>
    <xf numFmtId="0" fontId="17" fillId="0" borderId="5" xfId="7" applyFont="1" applyBorder="1" applyAlignment="1">
      <alignment horizontal="left"/>
    </xf>
    <xf numFmtId="0" fontId="17" fillId="0" borderId="4" xfId="7" applyFont="1" applyBorder="1" applyAlignment="1">
      <alignment horizontal="left"/>
    </xf>
    <xf numFmtId="0" fontId="9" fillId="0" borderId="4" xfId="7" applyFont="1" applyBorder="1" applyAlignment="1">
      <alignment horizontal="left"/>
    </xf>
    <xf numFmtId="0" fontId="10" fillId="0" borderId="4" xfId="7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8" fillId="0" borderId="0" xfId="0" applyFont="1" applyAlignment="1">
      <alignment horizontal="center"/>
    </xf>
    <xf numFmtId="164" fontId="0" fillId="0" borderId="0" xfId="1" applyNumberFormat="1" applyFont="1"/>
    <xf numFmtId="164" fontId="0" fillId="0" borderId="3" xfId="1" applyNumberFormat="1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7" fillId="0" borderId="3" xfId="0" applyFont="1" applyBorder="1" applyAlignment="1">
      <alignment horizontal="center"/>
    </xf>
    <xf numFmtId="0" fontId="16" fillId="0" borderId="0" xfId="0" applyFont="1"/>
    <xf numFmtId="0" fontId="17" fillId="0" borderId="3" xfId="0" applyFont="1" applyBorder="1" applyAlignment="1">
      <alignment horizontal="center" vertical="center"/>
    </xf>
    <xf numFmtId="164" fontId="17" fillId="0" borderId="3" xfId="4" applyNumberFormat="1" applyFont="1" applyBorder="1"/>
    <xf numFmtId="164" fontId="17" fillId="0" borderId="3" xfId="3" applyNumberFormat="1" applyFont="1" applyBorder="1"/>
    <xf numFmtId="0" fontId="17" fillId="0" borderId="3" xfId="0" applyFont="1" applyBorder="1"/>
    <xf numFmtId="0" fontId="17" fillId="0" borderId="5" xfId="0" applyFont="1" applyBorder="1"/>
    <xf numFmtId="41" fontId="17" fillId="0" borderId="3" xfId="0" applyNumberFormat="1" applyFont="1" applyBorder="1"/>
    <xf numFmtId="164" fontId="17" fillId="0" borderId="3" xfId="2" applyNumberFormat="1" applyFont="1" applyBorder="1"/>
    <xf numFmtId="0" fontId="16" fillId="0" borderId="3" xfId="0" applyFont="1" applyBorder="1" applyAlignment="1">
      <alignment horizontal="center"/>
    </xf>
    <xf numFmtId="3" fontId="7" fillId="0" borderId="3" xfId="0" quotePrefix="1" applyNumberFormat="1" applyFont="1" applyBorder="1" applyAlignment="1">
      <alignment horizontal="center"/>
    </xf>
    <xf numFmtId="43" fontId="1" fillId="0" borderId="3" xfId="1" quotePrefix="1" applyFont="1" applyBorder="1" applyAlignment="1">
      <alignment horizontal="center"/>
    </xf>
    <xf numFmtId="0" fontId="1" fillId="0" borderId="4" xfId="0" quotePrefix="1" applyFont="1" applyBorder="1" applyAlignment="1">
      <alignment horizontal="left"/>
    </xf>
    <xf numFmtId="0" fontId="16" fillId="0" borderId="4" xfId="0" quotePrefix="1" applyFont="1" applyBorder="1"/>
    <xf numFmtId="0" fontId="16" fillId="0" borderId="4" xfId="0" applyFont="1" applyBorder="1" applyAlignment="1">
      <alignment vertical="center"/>
    </xf>
    <xf numFmtId="0" fontId="16" fillId="0" borderId="4" xfId="0" quotePrefix="1" applyFont="1" applyBorder="1" applyAlignment="1">
      <alignment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1" fontId="16" fillId="0" borderId="3" xfId="0" applyNumberFormat="1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/>
    <xf numFmtId="0" fontId="0" fillId="0" borderId="5" xfId="0" applyBorder="1" applyAlignment="1">
      <alignment horizontal="right"/>
    </xf>
    <xf numFmtId="3" fontId="16" fillId="0" borderId="3" xfId="0" applyNumberFormat="1" applyFont="1" applyBorder="1" applyAlignment="1">
      <alignment horizontal="center"/>
    </xf>
    <xf numFmtId="164" fontId="16" fillId="0" borderId="3" xfId="4" applyNumberFormat="1" applyFont="1" applyBorder="1"/>
    <xf numFmtId="0" fontId="17" fillId="0" borderId="3" xfId="6" applyFont="1" applyBorder="1" applyAlignment="1">
      <alignment horizontal="center"/>
    </xf>
    <xf numFmtId="0" fontId="17" fillId="0" borderId="3" xfId="6" applyFont="1" applyBorder="1"/>
    <xf numFmtId="164" fontId="16" fillId="0" borderId="0" xfId="0" applyNumberFormat="1" applyFont="1"/>
    <xf numFmtId="0" fontId="17" fillId="0" borderId="2" xfId="0" applyFont="1" applyBorder="1" applyAlignment="1">
      <alignment horizontal="center"/>
    </xf>
    <xf numFmtId="164" fontId="17" fillId="0" borderId="3" xfId="4" applyNumberFormat="1" applyFont="1" applyBorder="1" applyAlignment="1">
      <alignment horizontal="center"/>
    </xf>
    <xf numFmtId="0" fontId="17" fillId="0" borderId="3" xfId="7" applyFont="1" applyBorder="1" applyAlignment="1">
      <alignment horizontal="center"/>
    </xf>
    <xf numFmtId="0" fontId="17" fillId="0" borderId="4" xfId="7" quotePrefix="1" applyFont="1" applyBorder="1"/>
    <xf numFmtId="0" fontId="17" fillId="0" borderId="4" xfId="7" applyFont="1" applyBorder="1" applyAlignment="1">
      <alignment horizontal="center"/>
    </xf>
    <xf numFmtId="0" fontId="17" fillId="0" borderId="0" xfId="0" applyFont="1"/>
    <xf numFmtId="0" fontId="13" fillId="0" borderId="4" xfId="0" applyFont="1" applyBorder="1" applyAlignment="1">
      <alignment horizontal="left"/>
    </xf>
    <xf numFmtId="3" fontId="12" fillId="0" borderId="3" xfId="0" applyNumberFormat="1" applyFont="1" applyBorder="1"/>
    <xf numFmtId="164" fontId="7" fillId="0" borderId="3" xfId="4" applyNumberFormat="1" applyFont="1" applyBorder="1"/>
    <xf numFmtId="0" fontId="7" fillId="0" borderId="3" xfId="0" quotePrefix="1" applyFont="1" applyBorder="1" applyAlignment="1">
      <alignment horizontal="center" vertical="center"/>
    </xf>
    <xf numFmtId="0" fontId="22" fillId="0" borderId="4" xfId="0" applyFont="1" applyBorder="1" applyAlignment="1">
      <alignment horizontal="left"/>
    </xf>
    <xf numFmtId="0" fontId="22" fillId="0" borderId="4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3" fillId="0" borderId="3" xfId="0" quotePrefix="1" applyFont="1" applyBorder="1" applyAlignment="1">
      <alignment horizontal="center"/>
    </xf>
    <xf numFmtId="0" fontId="23" fillId="0" borderId="4" xfId="0" applyFont="1" applyBorder="1" applyAlignment="1">
      <alignment horizontal="left"/>
    </xf>
    <xf numFmtId="0" fontId="23" fillId="0" borderId="4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3" fillId="0" borderId="0" xfId="0" applyFont="1"/>
    <xf numFmtId="0" fontId="25" fillId="0" borderId="4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5" fillId="0" borderId="0" xfId="0" applyFont="1"/>
    <xf numFmtId="0" fontId="26" fillId="0" borderId="4" xfId="0" applyFont="1" applyBorder="1" applyAlignment="1">
      <alignment horizontal="left"/>
    </xf>
    <xf numFmtId="0" fontId="26" fillId="0" borderId="3" xfId="0" quotePrefix="1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26" fillId="0" borderId="0" xfId="0" applyFont="1"/>
    <xf numFmtId="0" fontId="29" fillId="0" borderId="0" xfId="0" applyFont="1"/>
    <xf numFmtId="3" fontId="30" fillId="0" borderId="3" xfId="0" quotePrefix="1" applyNumberFormat="1" applyFont="1" applyBorder="1" applyAlignment="1">
      <alignment horizontal="center"/>
    </xf>
    <xf numFmtId="0" fontId="30" fillId="0" borderId="4" xfId="0" applyFont="1" applyBorder="1" applyAlignment="1">
      <alignment horizontal="left"/>
    </xf>
    <xf numFmtId="0" fontId="31" fillId="0" borderId="4" xfId="0" applyFont="1" applyBorder="1" applyAlignment="1">
      <alignment horizontal="center"/>
    </xf>
    <xf numFmtId="0" fontId="31" fillId="0" borderId="3" xfId="0" applyFont="1" applyBorder="1" applyAlignment="1">
      <alignment horizontal="center"/>
    </xf>
    <xf numFmtId="0" fontId="31" fillId="0" borderId="0" xfId="0" applyFont="1"/>
    <xf numFmtId="0" fontId="26" fillId="0" borderId="3" xfId="0" applyFont="1" applyBorder="1"/>
    <xf numFmtId="164" fontId="26" fillId="0" borderId="3" xfId="0" applyNumberFormat="1" applyFont="1" applyBorder="1"/>
    <xf numFmtId="0" fontId="24" fillId="0" borderId="4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0" xfId="0" applyFont="1"/>
    <xf numFmtId="0" fontId="22" fillId="0" borderId="3" xfId="0" applyFont="1" applyBorder="1"/>
    <xf numFmtId="164" fontId="22" fillId="0" borderId="3" xfId="0" applyNumberFormat="1" applyFont="1" applyBorder="1"/>
    <xf numFmtId="4" fontId="30" fillId="0" borderId="3" xfId="0" quotePrefix="1" applyNumberFormat="1" applyFont="1" applyBorder="1" applyAlignment="1">
      <alignment horizontal="center"/>
    </xf>
    <xf numFmtId="0" fontId="26" fillId="0" borderId="5" xfId="0" applyFont="1" applyBorder="1" applyAlignment="1">
      <alignment horizontal="left"/>
    </xf>
    <xf numFmtId="41" fontId="26" fillId="0" borderId="3" xfId="0" applyNumberFormat="1" applyFont="1" applyBorder="1"/>
    <xf numFmtId="0" fontId="22" fillId="0" borderId="5" xfId="0" applyFont="1" applyBorder="1" applyAlignment="1">
      <alignment horizontal="left"/>
    </xf>
    <xf numFmtId="41" fontId="24" fillId="0" borderId="3" xfId="0" applyNumberFormat="1" applyFont="1" applyBorder="1"/>
    <xf numFmtId="0" fontId="30" fillId="0" borderId="3" xfId="0" applyFont="1" applyBorder="1" applyAlignment="1">
      <alignment horizontal="center"/>
    </xf>
    <xf numFmtId="0" fontId="30" fillId="0" borderId="5" xfId="0" applyFont="1" applyBorder="1" applyAlignment="1">
      <alignment horizontal="left"/>
    </xf>
    <xf numFmtId="0" fontId="30" fillId="0" borderId="3" xfId="0" applyFont="1" applyBorder="1"/>
    <xf numFmtId="164" fontId="30" fillId="0" borderId="3" xfId="0" applyNumberFormat="1" applyFont="1" applyBorder="1"/>
    <xf numFmtId="0" fontId="30" fillId="0" borderId="3" xfId="0" quotePrefix="1" applyFont="1" applyBorder="1" applyAlignment="1">
      <alignment horizont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/>
    <xf numFmtId="0" fontId="22" fillId="0" borderId="4" xfId="0" quotePrefix="1" applyFont="1" applyBorder="1"/>
    <xf numFmtId="3" fontId="22" fillId="0" borderId="3" xfId="0" applyNumberFormat="1" applyFont="1" applyBorder="1" applyAlignment="1">
      <alignment horizontal="center"/>
    </xf>
    <xf numFmtId="164" fontId="22" fillId="0" borderId="3" xfId="4" applyNumberFormat="1" applyFont="1" applyBorder="1"/>
    <xf numFmtId="0" fontId="30" fillId="0" borderId="3" xfId="0" quotePrefix="1" applyFont="1" applyBorder="1" applyAlignment="1">
      <alignment horizontal="center" vertical="center"/>
    </xf>
    <xf numFmtId="0" fontId="30" fillId="0" borderId="4" xfId="0" applyFont="1" applyBorder="1"/>
    <xf numFmtId="0" fontId="31" fillId="0" borderId="4" xfId="0" quotePrefix="1" applyFont="1" applyBorder="1"/>
    <xf numFmtId="0" fontId="31" fillId="0" borderId="4" xfId="0" applyFont="1" applyBorder="1"/>
    <xf numFmtId="164" fontId="31" fillId="0" borderId="3" xfId="4" applyNumberFormat="1" applyFont="1" applyBorder="1"/>
    <xf numFmtId="0" fontId="30" fillId="0" borderId="3" xfId="0" applyFont="1" applyBorder="1" applyAlignment="1">
      <alignment horizontal="center" vertical="center"/>
    </xf>
    <xf numFmtId="0" fontId="29" fillId="0" borderId="3" xfId="0" applyFont="1" applyBorder="1"/>
    <xf numFmtId="0" fontId="28" fillId="0" borderId="3" xfId="0" applyFont="1" applyBorder="1"/>
    <xf numFmtId="41" fontId="16" fillId="0" borderId="0" xfId="8" applyFont="1"/>
    <xf numFmtId="0" fontId="30" fillId="0" borderId="4" xfId="0" applyFont="1" applyBorder="1" applyAlignment="1">
      <alignment horizontal="center"/>
    </xf>
    <xf numFmtId="164" fontId="30" fillId="0" borderId="3" xfId="4" applyNumberFormat="1" applyFont="1" applyBorder="1"/>
    <xf numFmtId="0" fontId="30" fillId="0" borderId="0" xfId="0" applyFont="1"/>
    <xf numFmtId="0" fontId="8" fillId="0" borderId="0" xfId="0" applyFont="1" applyFill="1" applyBorder="1" applyAlignment="1">
      <alignment horizontal="center"/>
    </xf>
    <xf numFmtId="164" fontId="0" fillId="0" borderId="0" xfId="1" applyNumberFormat="1" applyFont="1" applyFill="1" applyBorder="1"/>
    <xf numFmtId="41" fontId="0" fillId="0" borderId="0" xfId="0" applyNumberFormat="1"/>
    <xf numFmtId="164" fontId="29" fillId="0" borderId="0" xfId="0" applyNumberFormat="1" applyFont="1"/>
    <xf numFmtId="164" fontId="26" fillId="0" borderId="3" xfId="1" applyNumberFormat="1" applyFont="1" applyBorder="1" applyAlignment="1">
      <alignment horizontal="center"/>
    </xf>
    <xf numFmtId="164" fontId="34" fillId="0" borderId="0" xfId="1" applyNumberFormat="1" applyFont="1"/>
    <xf numFmtId="164" fontId="28" fillId="0" borderId="0" xfId="1" applyNumberFormat="1" applyFont="1"/>
    <xf numFmtId="164" fontId="35" fillId="0" borderId="0" xfId="1" applyNumberFormat="1" applyFont="1"/>
    <xf numFmtId="164" fontId="36" fillId="0" borderId="0" xfId="1" applyNumberFormat="1" applyFont="1"/>
    <xf numFmtId="164" fontId="37" fillId="0" borderId="0" xfId="1" applyNumberFormat="1" applyFont="1"/>
    <xf numFmtId="164" fontId="33" fillId="0" borderId="0" xfId="0" applyNumberFormat="1" applyFont="1"/>
    <xf numFmtId="3" fontId="22" fillId="0" borderId="3" xfId="0" quotePrefix="1" applyNumberFormat="1" applyFont="1" applyBorder="1" applyAlignment="1">
      <alignment horizontal="center"/>
    </xf>
    <xf numFmtId="3" fontId="30" fillId="0" borderId="3" xfId="0" applyNumberFormat="1" applyFont="1" applyBorder="1" applyAlignment="1">
      <alignment horizontal="center"/>
    </xf>
    <xf numFmtId="0" fontId="0" fillId="0" borderId="5" xfId="0" applyBorder="1"/>
    <xf numFmtId="164" fontId="39" fillId="0" borderId="0" xfId="1" applyNumberFormat="1" applyFont="1"/>
    <xf numFmtId="0" fontId="40" fillId="0" borderId="3" xfId="0" applyFont="1" applyBorder="1" applyAlignment="1">
      <alignment horizontal="center" vertical="center"/>
    </xf>
    <xf numFmtId="0" fontId="32" fillId="0" borderId="3" xfId="0" quotePrefix="1" applyFont="1" applyBorder="1" applyAlignment="1">
      <alignment horizontal="center" vertical="center"/>
    </xf>
    <xf numFmtId="0" fontId="32" fillId="0" borderId="4" xfId="0" applyFont="1" applyBorder="1"/>
    <xf numFmtId="0" fontId="32" fillId="0" borderId="4" xfId="0" applyFont="1" applyBorder="1" applyAlignment="1">
      <alignment horizontal="center"/>
    </xf>
    <xf numFmtId="0" fontId="32" fillId="0" borderId="3" xfId="0" applyFont="1" applyBorder="1" applyAlignment="1">
      <alignment horizontal="center"/>
    </xf>
    <xf numFmtId="164" fontId="32" fillId="0" borderId="3" xfId="2" applyNumberFormat="1" applyFont="1" applyBorder="1"/>
    <xf numFmtId="0" fontId="32" fillId="0" borderId="0" xfId="0" applyFont="1"/>
    <xf numFmtId="0" fontId="40" fillId="0" borderId="4" xfId="0" applyFont="1" applyBorder="1"/>
    <xf numFmtId="0" fontId="40" fillId="0" borderId="4" xfId="0" applyFont="1" applyBorder="1" applyAlignment="1">
      <alignment horizontal="center"/>
    </xf>
    <xf numFmtId="0" fontId="40" fillId="0" borderId="3" xfId="0" applyFont="1" applyBorder="1" applyAlignment="1">
      <alignment horizontal="center"/>
    </xf>
    <xf numFmtId="164" fontId="40" fillId="0" borderId="3" xfId="2" applyNumberFormat="1" applyFont="1" applyBorder="1"/>
    <xf numFmtId="0" fontId="40" fillId="0" borderId="0" xfId="0" applyFont="1"/>
    <xf numFmtId="0" fontId="16" fillId="0" borderId="3" xfId="0" quotePrefix="1" applyFont="1" applyBorder="1" applyAlignment="1">
      <alignment horizontal="center" vertical="center"/>
    </xf>
    <xf numFmtId="164" fontId="16" fillId="0" borderId="3" xfId="2" applyNumberFormat="1" applyFont="1" applyBorder="1"/>
    <xf numFmtId="41" fontId="1" fillId="0" borderId="3" xfId="8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1" fillId="0" borderId="5" xfId="0" applyFont="1" applyBorder="1"/>
    <xf numFmtId="0" fontId="16" fillId="0" borderId="5" xfId="0" applyFont="1" applyBorder="1"/>
    <xf numFmtId="164" fontId="8" fillId="0" borderId="2" xfId="1" applyNumberFormat="1" applyFont="1" applyBorder="1"/>
    <xf numFmtId="0" fontId="8" fillId="0" borderId="5" xfId="0" applyFont="1" applyBorder="1" applyAlignment="1">
      <alignment horizontal="left"/>
    </xf>
    <xf numFmtId="0" fontId="1" fillId="0" borderId="5" xfId="0" quotePrefix="1" applyFont="1" applyBorder="1" applyAlignment="1">
      <alignment horizontal="center"/>
    </xf>
    <xf numFmtId="0" fontId="9" fillId="0" borderId="4" xfId="0" quotePrefix="1" applyFont="1" applyBorder="1"/>
    <xf numFmtId="0" fontId="29" fillId="0" borderId="5" xfId="0" applyFont="1" applyBorder="1"/>
    <xf numFmtId="0" fontId="1" fillId="0" borderId="0" xfId="0" applyFont="1" applyBorder="1"/>
    <xf numFmtId="0" fontId="1" fillId="0" borderId="4" xfId="0" quotePrefix="1" applyFont="1" applyBorder="1" applyAlignment="1"/>
    <xf numFmtId="0" fontId="0" fillId="0" borderId="7" xfId="0" applyBorder="1"/>
    <xf numFmtId="0" fontId="22" fillId="0" borderId="3" xfId="0" quotePrefix="1" applyFont="1" applyBorder="1" applyAlignment="1">
      <alignment horizontal="center"/>
    </xf>
    <xf numFmtId="41" fontId="0" fillId="0" borderId="3" xfId="8" applyFont="1" applyBorder="1"/>
    <xf numFmtId="0" fontId="0" fillId="0" borderId="5" xfId="0" applyFill="1" applyBorder="1" applyAlignment="1">
      <alignment horizontal="right"/>
    </xf>
    <xf numFmtId="0" fontId="0" fillId="0" borderId="5" xfId="0" applyFill="1" applyBorder="1"/>
    <xf numFmtId="0" fontId="0" fillId="0" borderId="4" xfId="0" quotePrefix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3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164" fontId="1" fillId="0" borderId="3" xfId="4" applyNumberFormat="1" applyFont="1" applyFill="1" applyBorder="1"/>
    <xf numFmtId="0" fontId="0" fillId="0" borderId="0" xfId="0" applyFill="1"/>
    <xf numFmtId="0" fontId="0" fillId="0" borderId="2" xfId="0" applyBorder="1"/>
    <xf numFmtId="164" fontId="17" fillId="0" borderId="3" xfId="5" applyNumberFormat="1" applyFont="1" applyBorder="1"/>
    <xf numFmtId="0" fontId="7" fillId="0" borderId="3" xfId="0" applyFont="1" applyBorder="1" applyAlignment="1">
      <alignment horizontal="left"/>
    </xf>
    <xf numFmtId="0" fontId="30" fillId="0" borderId="3" xfId="0" applyFont="1" applyBorder="1" applyAlignment="1">
      <alignment horizontal="left"/>
    </xf>
    <xf numFmtId="164" fontId="7" fillId="0" borderId="3" xfId="1" applyNumberFormat="1" applyFont="1" applyBorder="1" applyAlignment="1">
      <alignment horizontal="center"/>
    </xf>
    <xf numFmtId="0" fontId="43" fillId="0" borderId="0" xfId="0" applyFont="1"/>
    <xf numFmtId="164" fontId="43" fillId="0" borderId="0" xfId="0" applyNumberFormat="1" applyFont="1"/>
    <xf numFmtId="0" fontId="43" fillId="0" borderId="0" xfId="0" applyFont="1" applyBorder="1"/>
    <xf numFmtId="164" fontId="9" fillId="0" borderId="3" xfId="4" applyNumberFormat="1" applyFont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4" xfId="0" applyFont="1" applyFill="1" applyBorder="1"/>
    <xf numFmtId="0" fontId="9" fillId="0" borderId="4" xfId="0" applyFont="1" applyFill="1" applyBorder="1" applyAlignment="1">
      <alignment horizontal="center"/>
    </xf>
    <xf numFmtId="164" fontId="9" fillId="0" borderId="3" xfId="5" applyNumberFormat="1" applyFont="1" applyFill="1" applyBorder="1"/>
    <xf numFmtId="0" fontId="44" fillId="0" borderId="4" xfId="0" applyFont="1" applyFill="1" applyBorder="1"/>
    <xf numFmtId="0" fontId="44" fillId="0" borderId="4" xfId="0" applyFont="1" applyBorder="1"/>
    <xf numFmtId="0" fontId="44" fillId="0" borderId="4" xfId="0" quotePrefix="1" applyFont="1" applyBorder="1"/>
    <xf numFmtId="0" fontId="8" fillId="0" borderId="3" xfId="0" applyNumberFormat="1" applyFont="1" applyFill="1" applyBorder="1" applyAlignment="1">
      <alignment horizontal="center"/>
    </xf>
    <xf numFmtId="0" fontId="1" fillId="0" borderId="4" xfId="0" applyFont="1" applyFill="1" applyBorder="1"/>
    <xf numFmtId="164" fontId="8" fillId="0" borderId="4" xfId="5" applyNumberFormat="1" applyFont="1" applyFill="1" applyBorder="1"/>
    <xf numFmtId="164" fontId="8" fillId="0" borderId="4" xfId="4" applyNumberFormat="1" applyFont="1" applyBorder="1"/>
    <xf numFmtId="0" fontId="45" fillId="0" borderId="4" xfId="7" applyFont="1" applyBorder="1" applyAlignment="1">
      <alignment horizontal="center"/>
    </xf>
    <xf numFmtId="0" fontId="45" fillId="0" borderId="4" xfId="7" applyFont="1" applyBorder="1"/>
    <xf numFmtId="164" fontId="45" fillId="0" borderId="4" xfId="4" applyNumberFormat="1" applyFont="1" applyBorder="1"/>
    <xf numFmtId="0" fontId="45" fillId="0" borderId="4" xfId="0" applyFont="1" applyBorder="1" applyAlignment="1">
      <alignment horizontal="center"/>
    </xf>
    <xf numFmtId="41" fontId="8" fillId="0" borderId="4" xfId="8" applyFont="1" applyBorder="1" applyAlignment="1">
      <alignment horizontal="center"/>
    </xf>
    <xf numFmtId="0" fontId="1" fillId="2" borderId="0" xfId="0" applyFont="1" applyFill="1"/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/>
    <xf numFmtId="0" fontId="8" fillId="0" borderId="7" xfId="0" applyFont="1" applyFill="1" applyBorder="1"/>
    <xf numFmtId="0" fontId="27" fillId="0" borderId="4" xfId="0" applyFont="1" applyBorder="1" applyAlignment="1">
      <alignment horizontal="center"/>
    </xf>
    <xf numFmtId="0" fontId="8" fillId="0" borderId="9" xfId="0" applyFont="1" applyFill="1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0" fillId="0" borderId="4" xfId="0" applyFont="1" applyBorder="1" applyAlignment="1">
      <alignment horizontal="center"/>
    </xf>
    <xf numFmtId="0" fontId="8" fillId="0" borderId="0" xfId="0" applyFont="1" applyFill="1" applyBorder="1"/>
    <xf numFmtId="0" fontId="0" fillId="0" borderId="0" xfId="0" applyBorder="1" applyAlignment="1">
      <alignment horizontal="center"/>
    </xf>
    <xf numFmtId="164" fontId="8" fillId="0" borderId="0" xfId="1" applyNumberFormat="1" applyFont="1" applyFill="1" applyBorder="1" applyAlignment="1">
      <alignment horizontal="center"/>
    </xf>
    <xf numFmtId="164" fontId="46" fillId="0" borderId="3" xfId="0" applyNumberFormat="1" applyFont="1" applyBorder="1"/>
    <xf numFmtId="0" fontId="9" fillId="0" borderId="5" xfId="0" applyFont="1" applyBorder="1" applyAlignment="1"/>
    <xf numFmtId="0" fontId="17" fillId="0" borderId="7" xfId="0" applyFont="1" applyBorder="1" applyAlignment="1"/>
    <xf numFmtId="0" fontId="9" fillId="0" borderId="4" xfId="0" applyFont="1" applyBorder="1" applyAlignment="1"/>
    <xf numFmtId="0" fontId="9" fillId="0" borderId="7" xfId="0" applyFont="1" applyBorder="1" applyAlignment="1"/>
    <xf numFmtId="0" fontId="12" fillId="0" borderId="5" xfId="0" applyFont="1" applyBorder="1" applyAlignment="1"/>
    <xf numFmtId="0" fontId="12" fillId="0" borderId="4" xfId="0" applyFont="1" applyBorder="1" applyAlignment="1">
      <alignment horizontal="center"/>
    </xf>
    <xf numFmtId="0" fontId="0" fillId="0" borderId="4" xfId="0" applyBorder="1" applyAlignment="1">
      <alignment horizontal="left"/>
    </xf>
    <xf numFmtId="0" fontId="7" fillId="0" borderId="4" xfId="0" applyFont="1" applyBorder="1" applyAlignment="1">
      <alignment vertical="top"/>
    </xf>
    <xf numFmtId="41" fontId="0" fillId="0" borderId="0" xfId="8" applyFont="1"/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8" fillId="0" borderId="7" xfId="0" applyFont="1" applyBorder="1" applyAlignment="1">
      <alignment horizontal="center"/>
    </xf>
    <xf numFmtId="164" fontId="8" fillId="0" borderId="4" xfId="2" applyNumberFormat="1" applyFont="1" applyFill="1" applyBorder="1" applyAlignment="1">
      <alignment horizontal="center"/>
    </xf>
    <xf numFmtId="0" fontId="8" fillId="0" borderId="4" xfId="0" applyFont="1" applyFill="1" applyBorder="1" applyAlignment="1">
      <alignment horizontal="left"/>
    </xf>
    <xf numFmtId="0" fontId="1" fillId="0" borderId="4" xfId="0" applyFont="1" applyBorder="1" applyAlignment="1">
      <alignment horizontal="center"/>
    </xf>
    <xf numFmtId="164" fontId="8" fillId="0" borderId="4" xfId="1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6" xfId="0" applyFont="1" applyFill="1" applyBorder="1"/>
    <xf numFmtId="0" fontId="8" fillId="0" borderId="6" xfId="0" applyFont="1" applyFill="1" applyBorder="1" applyAlignment="1">
      <alignment horizontal="center"/>
    </xf>
    <xf numFmtId="164" fontId="8" fillId="0" borderId="2" xfId="5" applyNumberFormat="1" applyFont="1" applyFill="1" applyBorder="1"/>
    <xf numFmtId="0" fontId="47" fillId="0" borderId="6" xfId="0" applyFont="1" applyFill="1" applyBorder="1" applyAlignment="1">
      <alignment horizontal="center"/>
    </xf>
    <xf numFmtId="0" fontId="47" fillId="0" borderId="3" xfId="0" applyFont="1" applyFill="1" applyBorder="1" applyAlignment="1">
      <alignment horizontal="center"/>
    </xf>
    <xf numFmtId="164" fontId="47" fillId="0" borderId="3" xfId="0" applyNumberFormat="1" applyFont="1" applyFill="1" applyBorder="1" applyAlignment="1">
      <alignment horizontal="center"/>
    </xf>
    <xf numFmtId="0" fontId="47" fillId="0" borderId="4" xfId="0" applyFont="1" applyFill="1" applyBorder="1" applyAlignment="1">
      <alignment horizontal="center"/>
    </xf>
    <xf numFmtId="0" fontId="47" fillId="3" borderId="3" xfId="0" applyFont="1" applyFill="1" applyBorder="1" applyAlignment="1">
      <alignment horizontal="center"/>
    </xf>
    <xf numFmtId="0" fontId="47" fillId="3" borderId="4" xfId="0" applyFont="1" applyFill="1" applyBorder="1" applyAlignment="1">
      <alignment horizontal="center"/>
    </xf>
    <xf numFmtId="164" fontId="47" fillId="3" borderId="3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/>
    <xf numFmtId="0" fontId="9" fillId="3" borderId="4" xfId="0" applyFont="1" applyFill="1" applyBorder="1"/>
    <xf numFmtId="0" fontId="8" fillId="3" borderId="4" xfId="0" quotePrefix="1" applyFont="1" applyFill="1" applyBorder="1"/>
    <xf numFmtId="0" fontId="8" fillId="3" borderId="4" xfId="0" applyFont="1" applyFill="1" applyBorder="1" applyAlignment="1">
      <alignment horizontal="center"/>
    </xf>
    <xf numFmtId="164" fontId="8" fillId="3" borderId="3" xfId="5" applyNumberFormat="1" applyFont="1" applyFill="1" applyBorder="1"/>
    <xf numFmtId="164" fontId="8" fillId="3" borderId="3" xfId="0" applyNumberFormat="1" applyFont="1" applyFill="1" applyBorder="1"/>
    <xf numFmtId="164" fontId="26" fillId="0" borderId="5" xfId="0" applyNumberFormat="1" applyFont="1" applyBorder="1" applyAlignment="1">
      <alignment horizontal="center"/>
    </xf>
    <xf numFmtId="164" fontId="23" fillId="0" borderId="5" xfId="0" applyNumberFormat="1" applyFont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164" fontId="7" fillId="0" borderId="5" xfId="0" applyNumberFormat="1" applyFont="1" applyBorder="1" applyAlignment="1">
      <alignment horizontal="center"/>
    </xf>
    <xf numFmtId="164" fontId="16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164" fontId="9" fillId="0" borderId="5" xfId="0" applyNumberFormat="1" applyFont="1" applyBorder="1" applyAlignment="1">
      <alignment horizontal="center"/>
    </xf>
    <xf numFmtId="164" fontId="8" fillId="0" borderId="5" xfId="0" applyNumberFormat="1" applyFont="1" applyBorder="1" applyAlignment="1">
      <alignment horizontal="center"/>
    </xf>
    <xf numFmtId="41" fontId="9" fillId="0" borderId="5" xfId="0" applyNumberFormat="1" applyFont="1" applyBorder="1"/>
    <xf numFmtId="164" fontId="17" fillId="0" borderId="5" xfId="6" applyNumberFormat="1" applyFont="1" applyBorder="1"/>
    <xf numFmtId="164" fontId="11" fillId="0" borderId="5" xfId="6" applyNumberFormat="1" applyFont="1" applyBorder="1"/>
    <xf numFmtId="164" fontId="8" fillId="0" borderId="5" xfId="6" applyNumberFormat="1" applyFont="1" applyBorder="1"/>
    <xf numFmtId="164" fontId="11" fillId="0" borderId="5" xfId="0" applyNumberFormat="1" applyFont="1" applyBorder="1" applyAlignment="1">
      <alignment horizontal="center"/>
    </xf>
    <xf numFmtId="164" fontId="8" fillId="0" borderId="5" xfId="0" applyNumberFormat="1" applyFont="1" applyBorder="1" applyAlignment="1">
      <alignment horizontal="right" vertical="center"/>
    </xf>
    <xf numFmtId="41" fontId="8" fillId="0" borderId="5" xfId="0" applyNumberFormat="1" applyFont="1" applyBorder="1"/>
    <xf numFmtId="164" fontId="17" fillId="0" borderId="5" xfId="0" applyNumberFormat="1" applyFont="1" applyBorder="1"/>
    <xf numFmtId="164" fontId="11" fillId="0" borderId="5" xfId="0" applyNumberFormat="1" applyFont="1" applyBorder="1"/>
    <xf numFmtId="164" fontId="8" fillId="0" borderId="5" xfId="0" applyNumberFormat="1" applyFont="1" applyBorder="1"/>
    <xf numFmtId="41" fontId="16" fillId="0" borderId="5" xfId="0" applyNumberFormat="1" applyFont="1" applyBorder="1"/>
    <xf numFmtId="41" fontId="17" fillId="0" borderId="5" xfId="7" applyNumberFormat="1" applyFont="1" applyBorder="1" applyAlignment="1">
      <alignment horizontal="center"/>
    </xf>
    <xf numFmtId="41" fontId="11" fillId="0" borderId="5" xfId="7" applyNumberFormat="1" applyFont="1" applyBorder="1" applyAlignment="1">
      <alignment horizontal="center"/>
    </xf>
    <xf numFmtId="164" fontId="8" fillId="0" borderId="5" xfId="7" applyNumberFormat="1" applyFont="1" applyBorder="1"/>
    <xf numFmtId="164" fontId="16" fillId="0" borderId="5" xfId="0" applyNumberFormat="1" applyFont="1" applyBorder="1"/>
    <xf numFmtId="164" fontId="40" fillId="0" borderId="5" xfId="0" applyNumberFormat="1" applyFont="1" applyBorder="1"/>
    <xf numFmtId="164" fontId="32" fillId="0" borderId="5" xfId="0" applyNumberFormat="1" applyFont="1" applyBorder="1"/>
    <xf numFmtId="164" fontId="28" fillId="0" borderId="5" xfId="0" applyNumberFormat="1" applyFont="1" applyBorder="1"/>
    <xf numFmtId="164" fontId="1" fillId="0" borderId="5" xfId="0" applyNumberFormat="1" applyFont="1" applyBorder="1" applyAlignment="1">
      <alignment horizontal="right"/>
    </xf>
    <xf numFmtId="164" fontId="16" fillId="0" borderId="5" xfId="0" applyNumberFormat="1" applyFont="1" applyBorder="1" applyAlignment="1">
      <alignment horizontal="right"/>
    </xf>
    <xf numFmtId="164" fontId="17" fillId="0" borderId="5" xfId="0" applyNumberFormat="1" applyFont="1" applyBorder="1" applyAlignment="1">
      <alignment horizontal="center"/>
    </xf>
    <xf numFmtId="164" fontId="0" fillId="0" borderId="5" xfId="0" applyNumberFormat="1" applyBorder="1"/>
    <xf numFmtId="3" fontId="16" fillId="0" borderId="5" xfId="0" applyNumberFormat="1" applyFont="1" applyBorder="1" applyAlignment="1">
      <alignment horizontal="right"/>
    </xf>
    <xf numFmtId="3" fontId="17" fillId="0" borderId="5" xfId="6" applyNumberFormat="1" applyFont="1" applyBorder="1" applyAlignment="1">
      <alignment horizontal="right"/>
    </xf>
    <xf numFmtId="164" fontId="11" fillId="0" borderId="5" xfId="6" applyNumberFormat="1" applyFont="1" applyBorder="1" applyAlignment="1">
      <alignment horizontal="center"/>
    </xf>
    <xf numFmtId="164" fontId="9" fillId="0" borderId="5" xfId="0" applyNumberFormat="1" applyFont="1" applyBorder="1"/>
    <xf numFmtId="164" fontId="26" fillId="0" borderId="5" xfId="0" applyNumberFormat="1" applyFont="1" applyBorder="1"/>
    <xf numFmtId="164" fontId="22" fillId="0" borderId="5" xfId="0" applyNumberFormat="1" applyFont="1" applyBorder="1" applyAlignment="1">
      <alignment horizontal="center"/>
    </xf>
    <xf numFmtId="164" fontId="22" fillId="0" borderId="5" xfId="0" applyNumberFormat="1" applyFont="1" applyBorder="1"/>
    <xf numFmtId="164" fontId="1" fillId="0" borderId="5" xfId="0" applyNumberFormat="1" applyFont="1" applyBorder="1"/>
    <xf numFmtId="41" fontId="5" fillId="0" borderId="5" xfId="0" applyNumberFormat="1" applyFont="1" applyBorder="1"/>
    <xf numFmtId="41" fontId="1" fillId="0" borderId="5" xfId="0" applyNumberFormat="1" applyFont="1" applyBorder="1"/>
    <xf numFmtId="164" fontId="7" fillId="0" borderId="5" xfId="0" applyNumberFormat="1" applyFont="1" applyBorder="1"/>
    <xf numFmtId="164" fontId="5" fillId="0" borderId="5" xfId="0" applyNumberFormat="1" applyFont="1" applyBorder="1"/>
    <xf numFmtId="164" fontId="16" fillId="0" borderId="5" xfId="0" applyNumberFormat="1" applyFont="1" applyBorder="1" applyAlignment="1">
      <alignment vertical="center"/>
    </xf>
    <xf numFmtId="41" fontId="7" fillId="0" borderId="5" xfId="0" applyNumberFormat="1" applyFont="1" applyBorder="1"/>
    <xf numFmtId="41" fontId="26" fillId="0" borderId="5" xfId="0" applyNumberFormat="1" applyFont="1" applyBorder="1"/>
    <xf numFmtId="41" fontId="22" fillId="0" borderId="5" xfId="0" applyNumberFormat="1" applyFont="1" applyBorder="1"/>
    <xf numFmtId="164" fontId="0" fillId="0" borderId="5" xfId="0" applyNumberFormat="1" applyFill="1" applyBorder="1"/>
    <xf numFmtId="164" fontId="30" fillId="0" borderId="5" xfId="0" applyNumberFormat="1" applyFont="1" applyBorder="1"/>
    <xf numFmtId="41" fontId="17" fillId="0" borderId="5" xfId="0" applyNumberFormat="1" applyFont="1" applyBorder="1" applyAlignment="1">
      <alignment horizontal="center"/>
    </xf>
    <xf numFmtId="164" fontId="8" fillId="0" borderId="5" xfId="0" applyNumberFormat="1" applyFont="1" applyFill="1" applyBorder="1"/>
    <xf numFmtId="164" fontId="8" fillId="0" borderId="5" xfId="2" applyNumberFormat="1" applyFont="1" applyBorder="1"/>
    <xf numFmtId="0" fontId="9" fillId="0" borderId="11" xfId="0" applyFont="1" applyBorder="1" applyAlignment="1">
      <alignment horizontal="center"/>
    </xf>
    <xf numFmtId="41" fontId="11" fillId="0" borderId="5" xfId="0" applyNumberFormat="1" applyFont="1" applyBorder="1" applyAlignment="1">
      <alignment horizontal="center"/>
    </xf>
    <xf numFmtId="41" fontId="8" fillId="0" borderId="5" xfId="0" applyNumberFormat="1" applyFont="1" applyBorder="1" applyAlignment="1">
      <alignment horizontal="center"/>
    </xf>
    <xf numFmtId="164" fontId="8" fillId="0" borderId="11" xfId="0" applyNumberFormat="1" applyFont="1" applyBorder="1"/>
    <xf numFmtId="164" fontId="8" fillId="0" borderId="11" xfId="1" applyNumberFormat="1" applyFont="1" applyBorder="1" applyAlignment="1">
      <alignment horizontal="center"/>
    </xf>
    <xf numFmtId="164" fontId="8" fillId="0" borderId="5" xfId="1" applyNumberFormat="1" applyFont="1" applyBorder="1" applyAlignment="1">
      <alignment horizontal="center"/>
    </xf>
    <xf numFmtId="3" fontId="8" fillId="0" borderId="5" xfId="0" applyNumberFormat="1" applyFont="1" applyBorder="1"/>
    <xf numFmtId="164" fontId="17" fillId="0" borderId="11" xfId="0" applyNumberFormat="1" applyFont="1" applyBorder="1" applyAlignment="1">
      <alignment horizontal="center"/>
    </xf>
    <xf numFmtId="164" fontId="11" fillId="0" borderId="11" xfId="0" applyNumberFormat="1" applyFont="1" applyBorder="1" applyAlignment="1">
      <alignment horizontal="center"/>
    </xf>
    <xf numFmtId="164" fontId="17" fillId="0" borderId="5" xfId="1" applyNumberFormat="1" applyFont="1" applyBorder="1"/>
    <xf numFmtId="164" fontId="9" fillId="0" borderId="5" xfId="1" applyNumberFormat="1" applyFont="1" applyBorder="1"/>
    <xf numFmtId="3" fontId="8" fillId="0" borderId="11" xfId="0" applyNumberFormat="1" applyFont="1" applyBorder="1" applyAlignment="1">
      <alignment horizontal="center"/>
    </xf>
    <xf numFmtId="164" fontId="17" fillId="0" borderId="5" xfId="7" applyNumberFormat="1" applyFont="1" applyBorder="1"/>
    <xf numFmtId="164" fontId="5" fillId="0" borderId="5" xfId="0" applyNumberFormat="1" applyFon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1" fillId="0" borderId="5" xfId="4" applyNumberFormat="1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1" fillId="0" borderId="3" xfId="1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1" fontId="1" fillId="0" borderId="3" xfId="8" applyFont="1" applyBorder="1" applyAlignment="1">
      <alignment horizontal="center" vertical="center"/>
    </xf>
    <xf numFmtId="41" fontId="1" fillId="0" borderId="3" xfId="0" applyNumberFormat="1" applyFont="1" applyBorder="1" applyAlignment="1">
      <alignment horizontal="center" vertical="center"/>
    </xf>
    <xf numFmtId="41" fontId="16" fillId="0" borderId="3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center"/>
    </xf>
    <xf numFmtId="3" fontId="48" fillId="0" borderId="3" xfId="0" quotePrefix="1" applyNumberFormat="1" applyFont="1" applyBorder="1" applyAlignment="1">
      <alignment horizontal="center"/>
    </xf>
    <xf numFmtId="0" fontId="48" fillId="0" borderId="4" xfId="0" applyFont="1" applyBorder="1" applyAlignment="1">
      <alignment horizontal="left"/>
    </xf>
    <xf numFmtId="0" fontId="48" fillId="0" borderId="3" xfId="0" applyFont="1" applyBorder="1"/>
    <xf numFmtId="164" fontId="48" fillId="0" borderId="5" xfId="0" applyNumberFormat="1" applyFont="1" applyBorder="1"/>
    <xf numFmtId="0" fontId="48" fillId="0" borderId="3" xfId="0" applyFont="1" applyBorder="1" applyAlignment="1">
      <alignment horizontal="center" vertical="center"/>
    </xf>
    <xf numFmtId="0" fontId="48" fillId="0" borderId="0" xfId="0" applyFont="1"/>
    <xf numFmtId="0" fontId="16" fillId="0" borderId="3" xfId="0" quotePrefix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164" fontId="11" fillId="0" borderId="11" xfId="0" applyNumberFormat="1" applyFont="1" applyBorder="1"/>
    <xf numFmtId="164" fontId="11" fillId="0" borderId="5" xfId="7" applyNumberFormat="1" applyFont="1" applyBorder="1"/>
    <xf numFmtId="0" fontId="20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17" fillId="0" borderId="5" xfId="0" applyNumberFormat="1" applyFont="1" applyBorder="1"/>
    <xf numFmtId="0" fontId="17" fillId="0" borderId="3" xfId="0" applyFont="1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1" fillId="0" borderId="4" xfId="0" applyFont="1" applyBorder="1" applyAlignment="1">
      <alignment vertical="center"/>
    </xf>
    <xf numFmtId="0" fontId="1" fillId="0" borderId="4" xfId="0" quotePrefix="1" applyFont="1" applyBorder="1" applyAlignment="1">
      <alignment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41" fontId="1" fillId="0" borderId="3" xfId="0" applyNumberFormat="1" applyFont="1" applyBorder="1" applyAlignment="1">
      <alignment vertical="center"/>
    </xf>
    <xf numFmtId="41" fontId="1" fillId="0" borderId="0" xfId="8" applyFont="1" applyAlignment="1">
      <alignment vertical="center"/>
    </xf>
    <xf numFmtId="164" fontId="17" fillId="0" borderId="5" xfId="0" applyNumberFormat="1" applyFont="1" applyBorder="1" applyAlignment="1">
      <alignment horizontal="right" vertical="center"/>
    </xf>
    <xf numFmtId="164" fontId="50" fillId="0" borderId="5" xfId="0" applyNumberFormat="1" applyFont="1" applyBorder="1"/>
    <xf numFmtId="0" fontId="16" fillId="0" borderId="3" xfId="0" applyFont="1" applyBorder="1" applyAlignment="1">
      <alignment horizontal="right"/>
    </xf>
    <xf numFmtId="3" fontId="17" fillId="0" borderId="3" xfId="0" applyNumberFormat="1" applyFont="1" applyBorder="1" applyAlignment="1">
      <alignment horizontal="center"/>
    </xf>
    <xf numFmtId="3" fontId="17" fillId="0" borderId="2" xfId="0" applyNumberFormat="1" applyFont="1" applyBorder="1" applyAlignment="1">
      <alignment horizontal="center"/>
    </xf>
    <xf numFmtId="41" fontId="43" fillId="0" borderId="0" xfId="8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7" fillId="0" borderId="0" xfId="0" applyNumberFormat="1" applyFont="1"/>
    <xf numFmtId="41" fontId="9" fillId="0" borderId="5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164" fontId="17" fillId="0" borderId="3" xfId="0" applyNumberFormat="1" applyFont="1" applyBorder="1"/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41" fontId="0" fillId="0" borderId="4" xfId="8" applyFont="1" applyBorder="1" applyAlignment="1">
      <alignment horizontal="center"/>
    </xf>
    <xf numFmtId="164" fontId="1" fillId="0" borderId="0" xfId="0" applyNumberFormat="1" applyFont="1"/>
    <xf numFmtId="0" fontId="51" fillId="0" borderId="0" xfId="0" applyFont="1"/>
    <xf numFmtId="0" fontId="7" fillId="0" borderId="0" xfId="0" applyFont="1" applyAlignment="1">
      <alignment vertical="center"/>
    </xf>
    <xf numFmtId="0" fontId="1" fillId="0" borderId="3" xfId="0" applyFont="1" applyBorder="1" applyAlignment="1">
      <alignment horizontal="left" vertical="center"/>
    </xf>
    <xf numFmtId="164" fontId="1" fillId="0" borderId="3" xfId="1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1" fontId="1" fillId="0" borderId="0" xfId="8" applyFont="1" applyBorder="1" applyAlignment="1">
      <alignment vertical="center"/>
    </xf>
    <xf numFmtId="164" fontId="1" fillId="0" borderId="3" xfId="1" applyNumberFormat="1" applyFont="1" applyFill="1" applyBorder="1" applyAlignment="1">
      <alignment horizontal="center" vertical="center"/>
    </xf>
    <xf numFmtId="164" fontId="7" fillId="0" borderId="3" xfId="1" applyNumberFormat="1" applyFont="1" applyBorder="1" applyAlignment="1">
      <alignment horizontal="center" vertical="center"/>
    </xf>
    <xf numFmtId="164" fontId="1" fillId="0" borderId="0" xfId="1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3" fillId="0" borderId="0" xfId="0" applyFont="1" applyAlignment="1">
      <alignment horizontal="center" vertical="center"/>
    </xf>
    <xf numFmtId="164" fontId="1" fillId="0" borderId="3" xfId="0" applyNumberFormat="1" applyFont="1" applyBorder="1" applyAlignment="1">
      <alignment vertical="center"/>
    </xf>
    <xf numFmtId="0" fontId="7" fillId="0" borderId="13" xfId="0" applyFont="1" applyFill="1" applyBorder="1" applyAlignment="1">
      <alignment horizontal="center"/>
    </xf>
    <xf numFmtId="164" fontId="7" fillId="0" borderId="0" xfId="1" applyNumberFormat="1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3" fontId="1" fillId="0" borderId="0" xfId="1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  <xf numFmtId="41" fontId="1" fillId="0" borderId="0" xfId="8" applyFont="1" applyBorder="1" applyAlignment="1">
      <alignment horizontal="center" vertical="center"/>
    </xf>
    <xf numFmtId="41" fontId="1" fillId="0" borderId="0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9" fillId="0" borderId="0" xfId="0" applyFont="1" applyBorder="1"/>
    <xf numFmtId="0" fontId="28" fillId="0" borderId="0" xfId="0" applyFont="1" applyBorder="1" applyAlignment="1">
      <alignment horizontal="left"/>
    </xf>
    <xf numFmtId="0" fontId="28" fillId="0" borderId="0" xfId="0" applyFont="1" applyBorder="1"/>
    <xf numFmtId="164" fontId="28" fillId="0" borderId="0" xfId="0" applyNumberFormat="1" applyFont="1" applyBorder="1"/>
    <xf numFmtId="0" fontId="0" fillId="0" borderId="3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6" fillId="0" borderId="5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64" fontId="31" fillId="0" borderId="0" xfId="1" applyNumberFormat="1" applyFont="1" applyBorder="1" applyAlignment="1">
      <alignment horizontal="center" vertical="center"/>
    </xf>
    <xf numFmtId="164" fontId="1" fillId="0" borderId="0" xfId="1" applyNumberFormat="1" applyFont="1" applyBorder="1" applyAlignment="1">
      <alignment horizontal="center" vertical="center"/>
    </xf>
    <xf numFmtId="164" fontId="16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164" fontId="0" fillId="0" borderId="3" xfId="1" applyNumberFormat="1" applyFont="1" applyBorder="1"/>
    <xf numFmtId="164" fontId="26" fillId="0" borderId="0" xfId="1" applyNumberFormat="1" applyFont="1" applyBorder="1" applyAlignment="1">
      <alignment horizontal="center" vertical="center"/>
    </xf>
    <xf numFmtId="164" fontId="23" fillId="0" borderId="0" xfId="1" applyNumberFormat="1" applyFont="1" applyBorder="1" applyAlignment="1">
      <alignment horizontal="center" vertical="center"/>
    </xf>
    <xf numFmtId="164" fontId="1" fillId="0" borderId="0" xfId="1" applyNumberFormat="1" applyFont="1" applyBorder="1" applyAlignment="1">
      <alignment vertical="center"/>
    </xf>
    <xf numFmtId="164" fontId="24" fillId="0" borderId="0" xfId="1" applyNumberFormat="1" applyFont="1" applyBorder="1" applyAlignment="1">
      <alignment horizontal="center" vertical="center"/>
    </xf>
    <xf numFmtId="164" fontId="6" fillId="0" borderId="0" xfId="1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164" fontId="1" fillId="0" borderId="0" xfId="4" applyNumberFormat="1" applyFont="1" applyBorder="1"/>
    <xf numFmtId="0" fontId="1" fillId="0" borderId="0" xfId="0" applyFont="1" applyFill="1" applyBorder="1"/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2" xfId="0" applyBorder="1" applyAlignment="1">
      <alignment horizontal="center"/>
    </xf>
    <xf numFmtId="164" fontId="8" fillId="0" borderId="3" xfId="1" applyNumberFormat="1" applyFont="1" applyBorder="1" applyAlignment="1">
      <alignment horizontal="left" vertical="center"/>
    </xf>
    <xf numFmtId="164" fontId="26" fillId="0" borderId="3" xfId="0" applyNumberFormat="1" applyFont="1" applyBorder="1" applyAlignment="1">
      <alignment horizontal="center" vertical="center"/>
    </xf>
    <xf numFmtId="0" fontId="7" fillId="0" borderId="0" xfId="0" applyFont="1" applyBorder="1"/>
    <xf numFmtId="0" fontId="17" fillId="0" borderId="4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64" fontId="1" fillId="0" borderId="5" xfId="0" applyNumberFormat="1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41" fontId="9" fillId="0" borderId="0" xfId="0" applyNumberFormat="1" applyFont="1" applyBorder="1" applyAlignment="1">
      <alignment horizontal="center"/>
    </xf>
    <xf numFmtId="0" fontId="16" fillId="2" borderId="3" xfId="0" applyFont="1" applyFill="1" applyBorder="1" applyAlignment="1">
      <alignment horizontal="center"/>
    </xf>
    <xf numFmtId="0" fontId="16" fillId="2" borderId="4" xfId="0" applyFont="1" applyFill="1" applyBorder="1"/>
    <xf numFmtId="0" fontId="16" fillId="2" borderId="4" xfId="0" quotePrefix="1" applyFont="1" applyFill="1" applyBorder="1"/>
    <xf numFmtId="0" fontId="16" fillId="2" borderId="4" xfId="0" applyFont="1" applyFill="1" applyBorder="1" applyAlignment="1">
      <alignment horizontal="center"/>
    </xf>
    <xf numFmtId="0" fontId="16" fillId="2" borderId="3" xfId="0" applyFont="1" applyFill="1" applyBorder="1"/>
    <xf numFmtId="164" fontId="16" fillId="2" borderId="5" xfId="0" applyNumberFormat="1" applyFont="1" applyFill="1" applyBorder="1"/>
    <xf numFmtId="0" fontId="16" fillId="2" borderId="3" xfId="0" applyFont="1" applyFill="1" applyBorder="1" applyAlignment="1">
      <alignment horizontal="center" vertical="center"/>
    </xf>
    <xf numFmtId="0" fontId="16" fillId="2" borderId="0" xfId="0" applyFont="1" applyFill="1"/>
    <xf numFmtId="0" fontId="1" fillId="2" borderId="3" xfId="0" applyFont="1" applyFill="1" applyBorder="1" applyAlignment="1">
      <alignment horizontal="center"/>
    </xf>
    <xf numFmtId="0" fontId="13" fillId="2" borderId="4" xfId="0" applyFont="1" applyFill="1" applyBorder="1"/>
    <xf numFmtId="0" fontId="1" fillId="2" borderId="4" xfId="0" quotePrefix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/>
    <xf numFmtId="41" fontId="5" fillId="2" borderId="5" xfId="0" applyNumberFormat="1" applyFont="1" applyFill="1" applyBorder="1"/>
    <xf numFmtId="0" fontId="1" fillId="2" borderId="3" xfId="0" applyFont="1" applyFill="1" applyBorder="1" applyAlignment="1">
      <alignment horizontal="center" vertical="center"/>
    </xf>
    <xf numFmtId="41" fontId="1" fillId="2" borderId="3" xfId="0" applyNumberFormat="1" applyFont="1" applyFill="1" applyBorder="1"/>
    <xf numFmtId="41" fontId="1" fillId="2" borderId="5" xfId="0" applyNumberFormat="1" applyFont="1" applyFill="1" applyBorder="1"/>
    <xf numFmtId="0" fontId="0" fillId="2" borderId="3" xfId="0" applyFill="1" applyBorder="1" applyAlignment="1">
      <alignment horizontal="center"/>
    </xf>
    <xf numFmtId="0" fontId="0" fillId="2" borderId="4" xfId="0" quotePrefix="1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3" xfId="0" applyFill="1" applyBorder="1"/>
    <xf numFmtId="164" fontId="5" fillId="2" borderId="5" xfId="0" applyNumberFormat="1" applyFont="1" applyFill="1" applyBorder="1"/>
    <xf numFmtId="0" fontId="0" fillId="2" borderId="0" xfId="0" applyFill="1"/>
    <xf numFmtId="41" fontId="0" fillId="2" borderId="3" xfId="8" applyFont="1" applyFill="1" applyBorder="1"/>
    <xf numFmtId="164" fontId="1" fillId="2" borderId="5" xfId="0" applyNumberFormat="1" applyFont="1" applyFill="1" applyBorder="1"/>
    <xf numFmtId="0" fontId="0" fillId="2" borderId="3" xfId="0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/>
    </xf>
    <xf numFmtId="164" fontId="16" fillId="0" borderId="0" xfId="1" applyNumberFormat="1" applyFont="1" applyBorder="1" applyAlignment="1">
      <alignment horizontal="center"/>
    </xf>
    <xf numFmtId="164" fontId="37" fillId="0" borderId="0" xfId="1" applyNumberFormat="1" applyFont="1" applyBorder="1" applyAlignment="1">
      <alignment horizontal="center"/>
    </xf>
    <xf numFmtId="164" fontId="16" fillId="0" borderId="0" xfId="1" applyNumberFormat="1" applyFont="1" applyBorder="1"/>
    <xf numFmtId="164" fontId="38" fillId="0" borderId="0" xfId="1" applyNumberFormat="1" applyFont="1" applyBorder="1"/>
    <xf numFmtId="164" fontId="49" fillId="0" borderId="0" xfId="1" applyNumberFormat="1" applyFont="1" applyBorder="1"/>
    <xf numFmtId="164" fontId="38" fillId="0" borderId="0" xfId="0" applyNumberFormat="1" applyFont="1" applyBorder="1"/>
    <xf numFmtId="0" fontId="16" fillId="0" borderId="0" xfId="0" applyFont="1" applyBorder="1"/>
    <xf numFmtId="0" fontId="10" fillId="0" borderId="0" xfId="0" applyFont="1" applyBorder="1" applyAlignment="1">
      <alignment horizontal="left"/>
    </xf>
    <xf numFmtId="41" fontId="1" fillId="0" borderId="4" xfId="8" applyFont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8" fillId="4" borderId="4" xfId="0" applyFont="1" applyFill="1" applyBorder="1"/>
    <xf numFmtId="0" fontId="8" fillId="4" borderId="4" xfId="0" quotePrefix="1" applyFont="1" applyFill="1" applyBorder="1"/>
    <xf numFmtId="0" fontId="8" fillId="4" borderId="4" xfId="0" applyFont="1" applyFill="1" applyBorder="1" applyAlignment="1">
      <alignment horizontal="center"/>
    </xf>
    <xf numFmtId="164" fontId="8" fillId="4" borderId="3" xfId="5" applyNumberFormat="1" applyFont="1" applyFill="1" applyBorder="1"/>
    <xf numFmtId="164" fontId="8" fillId="4" borderId="3" xfId="0" applyNumberFormat="1" applyFont="1" applyFill="1" applyBorder="1"/>
    <xf numFmtId="0" fontId="1" fillId="4" borderId="3" xfId="0" applyFont="1" applyFill="1" applyBorder="1"/>
    <xf numFmtId="0" fontId="1" fillId="4" borderId="0" xfId="0" applyFont="1" applyFill="1"/>
    <xf numFmtId="0" fontId="1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left"/>
    </xf>
    <xf numFmtId="0" fontId="8" fillId="4" borderId="4" xfId="0" quotePrefix="1" applyFont="1" applyFill="1" applyBorder="1" applyAlignment="1">
      <alignment horizontal="left"/>
    </xf>
    <xf numFmtId="3" fontId="8" fillId="4" borderId="3" xfId="0" applyNumberFormat="1" applyFont="1" applyFill="1" applyBorder="1" applyAlignment="1">
      <alignment horizontal="center"/>
    </xf>
    <xf numFmtId="164" fontId="8" fillId="4" borderId="3" xfId="4" applyNumberFormat="1" applyFont="1" applyFill="1" applyBorder="1"/>
    <xf numFmtId="0" fontId="0" fillId="4" borderId="3" xfId="0" applyFill="1" applyBorder="1"/>
    <xf numFmtId="0" fontId="0" fillId="4" borderId="0" xfId="0" applyFill="1"/>
    <xf numFmtId="0" fontId="1" fillId="5" borderId="3" xfId="0" applyFont="1" applyFill="1" applyBorder="1" applyAlignment="1">
      <alignment horizontal="center"/>
    </xf>
    <xf numFmtId="0" fontId="1" fillId="5" borderId="0" xfId="0" applyFont="1" applyFill="1"/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164" fontId="1" fillId="5" borderId="5" xfId="0" applyNumberFormat="1" applyFont="1" applyFill="1" applyBorder="1"/>
    <xf numFmtId="0" fontId="1" fillId="5" borderId="3" xfId="0" applyFont="1" applyFill="1" applyBorder="1"/>
    <xf numFmtId="0" fontId="1" fillId="5" borderId="4" xfId="0" quotePrefix="1" applyFont="1" applyFill="1" applyBorder="1" applyAlignment="1">
      <alignment horizontal="left"/>
    </xf>
    <xf numFmtId="0" fontId="1" fillId="5" borderId="4" xfId="0" applyFont="1" applyFill="1" applyBorder="1"/>
    <xf numFmtId="41" fontId="1" fillId="5" borderId="3" xfId="8" applyFont="1" applyFill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5" borderId="3" xfId="0" applyNumberFormat="1" applyFont="1" applyFill="1" applyBorder="1" applyAlignment="1">
      <alignment horizontal="center"/>
    </xf>
    <xf numFmtId="0" fontId="1" fillId="5" borderId="4" xfId="0" quotePrefix="1" applyFont="1" applyFill="1" applyBorder="1"/>
    <xf numFmtId="164" fontId="1" fillId="5" borderId="3" xfId="5" applyNumberFormat="1" applyFont="1" applyFill="1" applyBorder="1"/>
    <xf numFmtId="0" fontId="8" fillId="6" borderId="3" xfId="0" applyFont="1" applyFill="1" applyBorder="1" applyAlignment="1">
      <alignment horizontal="center"/>
    </xf>
    <xf numFmtId="0" fontId="8" fillId="6" borderId="4" xfId="0" applyFont="1" applyFill="1" applyBorder="1"/>
    <xf numFmtId="0" fontId="8" fillId="6" borderId="4" xfId="0" applyFont="1" applyFill="1" applyBorder="1" applyAlignment="1">
      <alignment horizontal="center"/>
    </xf>
    <xf numFmtId="164" fontId="8" fillId="6" borderId="4" xfId="5" applyNumberFormat="1" applyFont="1" applyFill="1" applyBorder="1"/>
    <xf numFmtId="164" fontId="8" fillId="6" borderId="3" xfId="0" applyNumberFormat="1" applyFont="1" applyFill="1" applyBorder="1"/>
    <xf numFmtId="0" fontId="1" fillId="6" borderId="3" xfId="0" applyFont="1" applyFill="1" applyBorder="1"/>
    <xf numFmtId="0" fontId="1" fillId="6" borderId="0" xfId="0" applyFont="1" applyFill="1"/>
    <xf numFmtId="0" fontId="8" fillId="6" borderId="4" xfId="0" quotePrefix="1" applyFont="1" applyFill="1" applyBorder="1"/>
    <xf numFmtId="164" fontId="8" fillId="6" borderId="5" xfId="0" applyNumberFormat="1" applyFont="1" applyFill="1" applyBorder="1"/>
    <xf numFmtId="0" fontId="8" fillId="6" borderId="5" xfId="0" applyFont="1" applyFill="1" applyBorder="1"/>
    <xf numFmtId="164" fontId="8" fillId="6" borderId="4" xfId="4" applyNumberFormat="1" applyFont="1" applyFill="1" applyBorder="1"/>
    <xf numFmtId="0" fontId="8" fillId="6" borderId="4" xfId="7" applyFont="1" applyFill="1" applyBorder="1"/>
    <xf numFmtId="0" fontId="45" fillId="6" borderId="4" xfId="7" applyFont="1" applyFill="1" applyBorder="1" applyAlignment="1">
      <alignment horizontal="center"/>
    </xf>
    <xf numFmtId="0" fontId="45" fillId="6" borderId="4" xfId="7" applyFont="1" applyFill="1" applyBorder="1"/>
    <xf numFmtId="0" fontId="8" fillId="6" borderId="4" xfId="7" applyFont="1" applyFill="1" applyBorder="1" applyAlignment="1">
      <alignment horizontal="center"/>
    </xf>
    <xf numFmtId="164" fontId="45" fillId="6" borderId="4" xfId="4" applyNumberFormat="1" applyFont="1" applyFill="1" applyBorder="1"/>
    <xf numFmtId="0" fontId="45" fillId="6" borderId="4" xfId="0" applyFont="1" applyFill="1" applyBorder="1" applyAlignment="1">
      <alignment horizontal="center"/>
    </xf>
    <xf numFmtId="41" fontId="8" fillId="6" borderId="4" xfId="8" applyFont="1" applyFill="1" applyBorder="1" applyAlignment="1">
      <alignment horizontal="center"/>
    </xf>
    <xf numFmtId="0" fontId="8" fillId="6" borderId="9" xfId="0" applyFont="1" applyFill="1" applyBorder="1" applyAlignment="1">
      <alignment horizontal="left"/>
    </xf>
    <xf numFmtId="0" fontId="45" fillId="6" borderId="9" xfId="0" applyFont="1" applyFill="1" applyBorder="1" applyAlignment="1">
      <alignment horizontal="center"/>
    </xf>
    <xf numFmtId="0" fontId="1" fillId="6" borderId="9" xfId="0" applyFont="1" applyFill="1" applyBorder="1"/>
    <xf numFmtId="0" fontId="1" fillId="6" borderId="4" xfId="0" applyFont="1" applyFill="1" applyBorder="1"/>
    <xf numFmtId="0" fontId="8" fillId="6" borderId="6" xfId="0" applyFont="1" applyFill="1" applyBorder="1" applyAlignment="1">
      <alignment horizontal="left"/>
    </xf>
    <xf numFmtId="0" fontId="1" fillId="7" borderId="3" xfId="0" quotePrefix="1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164" fontId="8" fillId="7" borderId="5" xfId="0" applyNumberFormat="1" applyFont="1" applyFill="1" applyBorder="1"/>
    <xf numFmtId="0" fontId="1" fillId="7" borderId="3" xfId="0" applyFont="1" applyFill="1" applyBorder="1" applyAlignment="1">
      <alignment horizontal="center" vertical="center"/>
    </xf>
    <xf numFmtId="0" fontId="1" fillId="7" borderId="0" xfId="0" applyFont="1" applyFill="1"/>
    <xf numFmtId="0" fontId="1" fillId="7" borderId="4" xfId="0" quotePrefix="1" applyFont="1" applyFill="1" applyBorder="1" applyAlignment="1">
      <alignment horizontal="left"/>
    </xf>
    <xf numFmtId="0" fontId="8" fillId="7" borderId="4" xfId="0" applyFont="1" applyFill="1" applyBorder="1"/>
    <xf numFmtId="0" fontId="8" fillId="7" borderId="4" xfId="0" applyFont="1" applyFill="1" applyBorder="1" applyAlignment="1">
      <alignment horizontal="center"/>
    </xf>
    <xf numFmtId="41" fontId="1" fillId="7" borderId="3" xfId="8" applyFont="1" applyFill="1" applyBorder="1" applyAlignment="1">
      <alignment horizontal="center"/>
    </xf>
    <xf numFmtId="0" fontId="7" fillId="8" borderId="3" xfId="0" quotePrefix="1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0" fontId="0" fillId="8" borderId="4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164" fontId="7" fillId="8" borderId="5" xfId="0" applyNumberFormat="1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 vertical="center"/>
    </xf>
    <xf numFmtId="0" fontId="6" fillId="8" borderId="0" xfId="0" applyFont="1" applyFill="1"/>
    <xf numFmtId="0" fontId="7" fillId="8" borderId="4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3" fontId="8" fillId="8" borderId="3" xfId="0" applyNumberFormat="1" applyFont="1" applyFill="1" applyBorder="1"/>
    <xf numFmtId="0" fontId="1" fillId="8" borderId="3" xfId="0" applyFont="1" applyFill="1" applyBorder="1" applyAlignment="1">
      <alignment horizontal="center"/>
    </xf>
    <xf numFmtId="164" fontId="1" fillId="8" borderId="5" xfId="0" applyNumberFormat="1" applyFont="1" applyFill="1" applyBorder="1" applyAlignment="1">
      <alignment horizontal="center"/>
    </xf>
    <xf numFmtId="0" fontId="0" fillId="8" borderId="3" xfId="0" applyFill="1" applyBorder="1" applyAlignment="1">
      <alignment horizontal="center" vertical="center"/>
    </xf>
    <xf numFmtId="0" fontId="0" fillId="8" borderId="0" xfId="0" applyFill="1"/>
    <xf numFmtId="0" fontId="1" fillId="8" borderId="0" xfId="0" applyFont="1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43" fontId="0" fillId="0" borderId="0" xfId="0" applyNumberFormat="1"/>
    <xf numFmtId="0" fontId="1" fillId="0" borderId="0" xfId="0" applyFont="1" applyFill="1"/>
    <xf numFmtId="0" fontId="1" fillId="0" borderId="3" xfId="0" applyFont="1" applyFill="1" applyBorder="1" applyAlignment="1">
      <alignment horizontal="center"/>
    </xf>
    <xf numFmtId="164" fontId="8" fillId="0" borderId="3" xfId="4" applyNumberFormat="1" applyFont="1" applyFill="1" applyBorder="1"/>
    <xf numFmtId="0" fontId="0" fillId="0" borderId="3" xfId="0" applyFill="1" applyBorder="1"/>
    <xf numFmtId="0" fontId="1" fillId="0" borderId="4" xfId="0" applyFont="1" applyFill="1" applyBorder="1" applyAlignment="1">
      <alignment horizontal="left"/>
    </xf>
    <xf numFmtId="164" fontId="1" fillId="0" borderId="5" xfId="0" applyNumberFormat="1" applyFont="1" applyFill="1" applyBorder="1" applyAlignment="1">
      <alignment horizontal="center"/>
    </xf>
    <xf numFmtId="164" fontId="1" fillId="4" borderId="3" xfId="0" applyNumberFormat="1" applyFont="1" applyFill="1" applyBorder="1"/>
    <xf numFmtId="164" fontId="1" fillId="0" borderId="3" xfId="1" applyNumberFormat="1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64" fontId="1" fillId="6" borderId="3" xfId="0" applyNumberFormat="1" applyFont="1" applyFill="1" applyBorder="1"/>
    <xf numFmtId="164" fontId="1" fillId="5" borderId="3" xfId="0" applyNumberFormat="1" applyFont="1" applyFill="1" applyBorder="1"/>
    <xf numFmtId="0" fontId="8" fillId="5" borderId="3" xfId="0" applyFont="1" applyFill="1" applyBorder="1" applyAlignment="1">
      <alignment horizontal="center"/>
    </xf>
    <xf numFmtId="0" fontId="8" fillId="5" borderId="4" xfId="0" applyFont="1" applyFill="1" applyBorder="1"/>
    <xf numFmtId="0" fontId="8" fillId="5" borderId="4" xfId="0" quotePrefix="1" applyFont="1" applyFill="1" applyBorder="1"/>
    <xf numFmtId="0" fontId="8" fillId="5" borderId="4" xfId="0" applyFont="1" applyFill="1" applyBorder="1" applyAlignment="1">
      <alignment horizontal="center"/>
    </xf>
    <xf numFmtId="164" fontId="8" fillId="5" borderId="3" xfId="5" applyNumberFormat="1" applyFont="1" applyFill="1" applyBorder="1"/>
    <xf numFmtId="164" fontId="8" fillId="5" borderId="3" xfId="0" applyNumberFormat="1" applyFont="1" applyFill="1" applyBorder="1"/>
    <xf numFmtId="0" fontId="10" fillId="5" borderId="4" xfId="0" applyFont="1" applyFill="1" applyBorder="1" applyAlignment="1">
      <alignment horizontal="left"/>
    </xf>
    <xf numFmtId="0" fontId="8" fillId="5" borderId="4" xfId="0" quotePrefix="1" applyFont="1" applyFill="1" applyBorder="1" applyAlignment="1">
      <alignment horizontal="left"/>
    </xf>
    <xf numFmtId="3" fontId="8" fillId="5" borderId="3" xfId="0" applyNumberFormat="1" applyFont="1" applyFill="1" applyBorder="1" applyAlignment="1">
      <alignment horizontal="center"/>
    </xf>
    <xf numFmtId="164" fontId="8" fillId="5" borderId="3" xfId="4" applyNumberFormat="1" applyFont="1" applyFill="1" applyBorder="1"/>
    <xf numFmtId="0" fontId="0" fillId="5" borderId="3" xfId="0" applyFill="1" applyBorder="1"/>
    <xf numFmtId="0" fontId="0" fillId="5" borderId="0" xfId="0" applyFill="1"/>
    <xf numFmtId="164" fontId="8" fillId="5" borderId="5" xfId="0" applyNumberFormat="1" applyFont="1" applyFill="1" applyBorder="1"/>
    <xf numFmtId="0" fontId="10" fillId="5" borderId="0" xfId="0" applyFont="1" applyFill="1" applyBorder="1" applyAlignment="1">
      <alignment horizontal="left"/>
    </xf>
    <xf numFmtId="0" fontId="8" fillId="5" borderId="4" xfId="7" applyFont="1" applyFill="1" applyBorder="1"/>
    <xf numFmtId="0" fontId="45" fillId="5" borderId="4" xfId="7" applyFont="1" applyFill="1" applyBorder="1" applyAlignment="1">
      <alignment horizontal="center"/>
    </xf>
    <xf numFmtId="164" fontId="45" fillId="5" borderId="4" xfId="4" applyNumberFormat="1" applyFont="1" applyFill="1" applyBorder="1"/>
    <xf numFmtId="0" fontId="45" fillId="5" borderId="4" xfId="0" applyFont="1" applyFill="1" applyBorder="1" applyAlignment="1">
      <alignment horizontal="center"/>
    </xf>
    <xf numFmtId="0" fontId="8" fillId="5" borderId="4" xfId="7" applyFont="1" applyFill="1" applyBorder="1" applyAlignment="1">
      <alignment horizontal="center"/>
    </xf>
    <xf numFmtId="41" fontId="8" fillId="5" borderId="4" xfId="8" applyFont="1" applyFill="1" applyBorder="1" applyAlignment="1">
      <alignment horizontal="center"/>
    </xf>
    <xf numFmtId="164" fontId="8" fillId="5" borderId="4" xfId="4" applyNumberFormat="1" applyFont="1" applyFill="1" applyBorder="1"/>
    <xf numFmtId="0" fontId="1" fillId="5" borderId="6" xfId="0" applyFont="1" applyFill="1" applyBorder="1"/>
    <xf numFmtId="0" fontId="13" fillId="0" borderId="0" xfId="0" applyFont="1" applyAlignment="1">
      <alignment horizontal="left" vertical="center"/>
    </xf>
    <xf numFmtId="0" fontId="54" fillId="0" borderId="3" xfId="0" applyFont="1" applyBorder="1" applyAlignment="1">
      <alignment vertical="center"/>
    </xf>
    <xf numFmtId="41" fontId="8" fillId="6" borderId="3" xfId="0" applyNumberFormat="1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164" fontId="1" fillId="3" borderId="3" xfId="0" applyNumberFormat="1" applyFont="1" applyFill="1" applyBorder="1"/>
    <xf numFmtId="0" fontId="7" fillId="9" borderId="3" xfId="0" quotePrefix="1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0" fontId="0" fillId="9" borderId="4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164" fontId="1" fillId="9" borderId="5" xfId="0" applyNumberFormat="1" applyFont="1" applyFill="1" applyBorder="1" applyAlignment="1">
      <alignment horizontal="center"/>
    </xf>
    <xf numFmtId="0" fontId="6" fillId="9" borderId="0" xfId="0" applyFont="1" applyFill="1"/>
    <xf numFmtId="3" fontId="1" fillId="9" borderId="3" xfId="0" quotePrefix="1" applyNumberFormat="1" applyFont="1" applyFill="1" applyBorder="1" applyAlignment="1">
      <alignment horizontal="center"/>
    </xf>
    <xf numFmtId="0" fontId="1" fillId="9" borderId="4" xfId="0" quotePrefix="1" applyFont="1" applyFill="1" applyBorder="1" applyAlignment="1">
      <alignment horizontal="left"/>
    </xf>
    <xf numFmtId="0" fontId="0" fillId="9" borderId="4" xfId="0" applyFill="1" applyBorder="1"/>
    <xf numFmtId="0" fontId="1" fillId="9" borderId="4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41" fontId="0" fillId="9" borderId="3" xfId="8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 vertical="center"/>
    </xf>
    <xf numFmtId="0" fontId="1" fillId="9" borderId="0" xfId="0" applyFont="1" applyFill="1"/>
    <xf numFmtId="0" fontId="7" fillId="0" borderId="3" xfId="0" quotePrefix="1" applyFont="1" applyFill="1" applyBorder="1" applyAlignment="1">
      <alignment horizontal="center"/>
    </xf>
    <xf numFmtId="3" fontId="1" fillId="0" borderId="3" xfId="0" quotePrefix="1" applyNumberFormat="1" applyFont="1" applyFill="1" applyBorder="1" applyAlignment="1">
      <alignment horizontal="center"/>
    </xf>
    <xf numFmtId="41" fontId="0" fillId="0" borderId="3" xfId="8" applyFont="1" applyFill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41" fontId="1" fillId="0" borderId="3" xfId="8" applyFont="1" applyBorder="1" applyAlignment="1">
      <alignment vertical="center"/>
    </xf>
    <xf numFmtId="41" fontId="1" fillId="0" borderId="3" xfId="8" applyFont="1" applyBorder="1"/>
    <xf numFmtId="0" fontId="26" fillId="10" borderId="3" xfId="0" quotePrefix="1" applyFont="1" applyFill="1" applyBorder="1" applyAlignment="1">
      <alignment horizontal="center" vertical="center"/>
    </xf>
    <xf numFmtId="0" fontId="26" fillId="10" borderId="4" xfId="0" applyFont="1" applyFill="1" applyBorder="1" applyAlignment="1">
      <alignment horizontal="left" vertical="center"/>
    </xf>
    <xf numFmtId="0" fontId="26" fillId="10" borderId="3" xfId="0" applyFont="1" applyFill="1" applyBorder="1" applyAlignment="1">
      <alignment vertical="center"/>
    </xf>
    <xf numFmtId="164" fontId="26" fillId="10" borderId="5" xfId="0" applyNumberFormat="1" applyFont="1" applyFill="1" applyBorder="1" applyAlignment="1">
      <alignment vertical="center"/>
    </xf>
    <xf numFmtId="0" fontId="27" fillId="10" borderId="3" xfId="0" applyFont="1" applyFill="1" applyBorder="1" applyAlignment="1">
      <alignment horizontal="center" vertical="center"/>
    </xf>
    <xf numFmtId="0" fontId="27" fillId="10" borderId="0" xfId="0" applyFont="1" applyFill="1" applyAlignment="1">
      <alignment vertical="center"/>
    </xf>
    <xf numFmtId="3" fontId="7" fillId="10" borderId="3" xfId="0" quotePrefix="1" applyNumberFormat="1" applyFont="1" applyFill="1" applyBorder="1" applyAlignment="1">
      <alignment horizontal="center"/>
    </xf>
    <xf numFmtId="0" fontId="7" fillId="10" borderId="3" xfId="0" quotePrefix="1" applyFont="1" applyFill="1" applyBorder="1" applyAlignment="1">
      <alignment horizontal="center"/>
    </xf>
    <xf numFmtId="3" fontId="7" fillId="0" borderId="3" xfId="0" quotePrefix="1" applyNumberFormat="1" applyFont="1" applyFill="1" applyBorder="1" applyAlignment="1">
      <alignment horizontal="center"/>
    </xf>
    <xf numFmtId="0" fontId="26" fillId="10" borderId="3" xfId="0" quotePrefix="1" applyFont="1" applyFill="1" applyBorder="1" applyAlignment="1">
      <alignment horizontal="center"/>
    </xf>
    <xf numFmtId="0" fontId="26" fillId="10" borderId="4" xfId="0" applyFont="1" applyFill="1" applyBorder="1" applyAlignment="1">
      <alignment horizontal="left"/>
    </xf>
    <xf numFmtId="0" fontId="26" fillId="10" borderId="3" xfId="0" applyFont="1" applyFill="1" applyBorder="1"/>
    <xf numFmtId="164" fontId="26" fillId="10" borderId="5" xfId="0" applyNumberFormat="1" applyFont="1" applyFill="1" applyBorder="1"/>
    <xf numFmtId="0" fontId="27" fillId="10" borderId="0" xfId="0" applyFont="1" applyFill="1"/>
    <xf numFmtId="0" fontId="26" fillId="10" borderId="3" xfId="0" applyFont="1" applyFill="1" applyBorder="1" applyAlignment="1">
      <alignment horizontal="center" vertical="center"/>
    </xf>
    <xf numFmtId="0" fontId="26" fillId="10" borderId="0" xfId="0" applyFont="1" applyFill="1"/>
    <xf numFmtId="0" fontId="26" fillId="10" borderId="5" xfId="0" applyFont="1" applyFill="1" applyBorder="1" applyAlignment="1">
      <alignment horizontal="left"/>
    </xf>
    <xf numFmtId="0" fontId="26" fillId="10" borderId="3" xfId="0" applyFont="1" applyFill="1" applyBorder="1" applyAlignment="1">
      <alignment horizontal="center"/>
    </xf>
    <xf numFmtId="41" fontId="26" fillId="10" borderId="3" xfId="0" applyNumberFormat="1" applyFont="1" applyFill="1" applyBorder="1"/>
    <xf numFmtId="41" fontId="26" fillId="10" borderId="5" xfId="0" applyNumberFormat="1" applyFont="1" applyFill="1" applyBorder="1"/>
    <xf numFmtId="0" fontId="29" fillId="0" borderId="3" xfId="0" applyFont="1" applyFill="1" applyBorder="1"/>
    <xf numFmtId="0" fontId="29" fillId="0" borderId="3" xfId="0" applyFont="1" applyFill="1" applyBorder="1" applyAlignment="1">
      <alignment horizontal="center"/>
    </xf>
    <xf numFmtId="41" fontId="29" fillId="0" borderId="3" xfId="0" applyNumberFormat="1" applyFont="1" applyFill="1" applyBorder="1"/>
    <xf numFmtId="41" fontId="28" fillId="0" borderId="5" xfId="0" applyNumberFormat="1" applyFont="1" applyFill="1" applyBorder="1"/>
    <xf numFmtId="0" fontId="29" fillId="0" borderId="3" xfId="0" applyFont="1" applyFill="1" applyBorder="1" applyAlignment="1">
      <alignment horizontal="center" vertical="center"/>
    </xf>
    <xf numFmtId="0" fontId="29" fillId="0" borderId="0" xfId="0" applyFont="1" applyFill="1"/>
    <xf numFmtId="164" fontId="26" fillId="10" borderId="3" xfId="0" applyNumberFormat="1" applyFont="1" applyFill="1" applyBorder="1" applyAlignment="1">
      <alignment horizontal="center" vertical="center"/>
    </xf>
    <xf numFmtId="164" fontId="55" fillId="0" borderId="5" xfId="0" applyNumberFormat="1" applyFont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10" borderId="3" xfId="0" applyFill="1" applyBorder="1" applyAlignment="1">
      <alignment horizontal="center" vertical="center"/>
    </xf>
    <xf numFmtId="0" fontId="0" fillId="10" borderId="0" xfId="0" applyFill="1"/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4" xfId="0" applyFont="1" applyBorder="1" applyAlignment="1">
      <alignment horizontal="left"/>
    </xf>
    <xf numFmtId="0" fontId="8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6" fillId="0" borderId="3" xfId="0" quotePrefix="1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left" vertical="center"/>
    </xf>
    <xf numFmtId="0" fontId="26" fillId="0" borderId="3" xfId="0" applyFont="1" applyFill="1" applyBorder="1" applyAlignment="1">
      <alignment vertical="center"/>
    </xf>
    <xf numFmtId="164" fontId="26" fillId="0" borderId="5" xfId="0" applyNumberFormat="1" applyFont="1" applyFill="1" applyBorder="1" applyAlignment="1">
      <alignment vertical="center"/>
    </xf>
    <xf numFmtId="0" fontId="27" fillId="0" borderId="3" xfId="0" applyFont="1" applyFill="1" applyBorder="1" applyAlignment="1">
      <alignment horizontal="center" vertical="center"/>
    </xf>
    <xf numFmtId="0" fontId="27" fillId="0" borderId="0" xfId="0" applyFont="1" applyFill="1" applyAlignment="1">
      <alignment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17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17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28" fillId="0" borderId="5" xfId="0" applyFont="1" applyBorder="1" applyAlignment="1">
      <alignment horizontal="left"/>
    </xf>
    <xf numFmtId="0" fontId="28" fillId="0" borderId="4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8" fillId="5" borderId="4" xfId="0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8" fillId="6" borderId="4" xfId="0" applyFont="1" applyFill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6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26" fillId="0" borderId="3" xfId="0" quotePrefix="1" applyFont="1" applyFill="1" applyBorder="1" applyAlignment="1">
      <alignment horizontal="center"/>
    </xf>
    <xf numFmtId="0" fontId="26" fillId="0" borderId="4" xfId="0" applyFont="1" applyFill="1" applyBorder="1" applyAlignment="1">
      <alignment horizontal="left"/>
    </xf>
    <xf numFmtId="0" fontId="26" fillId="0" borderId="3" xfId="0" applyFont="1" applyFill="1" applyBorder="1"/>
    <xf numFmtId="164" fontId="26" fillId="0" borderId="5" xfId="0" applyNumberFormat="1" applyFont="1" applyFill="1" applyBorder="1"/>
    <xf numFmtId="0" fontId="27" fillId="0" borderId="0" xfId="0" applyFont="1" applyFill="1"/>
    <xf numFmtId="41" fontId="16" fillId="0" borderId="0" xfId="0" applyNumberFormat="1" applyFont="1"/>
    <xf numFmtId="41" fontId="16" fillId="0" borderId="0" xfId="8" applyFont="1" applyBorder="1" applyAlignment="1">
      <alignment horizontal="center" vertical="center"/>
    </xf>
    <xf numFmtId="41" fontId="0" fillId="0" borderId="0" xfId="8" applyFont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/>
    </xf>
    <xf numFmtId="0" fontId="26" fillId="0" borderId="0" xfId="0" applyFont="1" applyFill="1"/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" fillId="0" borderId="3" xfId="1" quotePrefix="1" applyNumberFormat="1" applyFont="1" applyBorder="1" applyAlignment="1">
      <alignment horizontal="center"/>
    </xf>
    <xf numFmtId="0" fontId="26" fillId="0" borderId="5" xfId="0" applyFont="1" applyFill="1" applyBorder="1" applyAlignment="1">
      <alignment horizontal="left"/>
    </xf>
    <xf numFmtId="0" fontId="26" fillId="0" borderId="3" xfId="0" applyFont="1" applyFill="1" applyBorder="1" applyAlignment="1">
      <alignment horizontal="center"/>
    </xf>
    <xf numFmtId="41" fontId="26" fillId="0" borderId="3" xfId="0" applyNumberFormat="1" applyFont="1" applyFill="1" applyBorder="1"/>
    <xf numFmtId="41" fontId="26" fillId="0" borderId="5" xfId="0" applyNumberFormat="1" applyFont="1" applyFill="1" applyBorder="1"/>
    <xf numFmtId="164" fontId="26" fillId="0" borderId="3" xfId="0" applyNumberFormat="1" applyFont="1" applyFill="1" applyBorder="1" applyAlignment="1">
      <alignment horizontal="center" vertical="center"/>
    </xf>
    <xf numFmtId="164" fontId="1" fillId="0" borderId="3" xfId="0" applyNumberFormat="1" applyFont="1" applyFill="1" applyBorder="1"/>
    <xf numFmtId="0" fontId="10" fillId="0" borderId="4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22" fillId="0" borderId="4" xfId="0" applyFont="1" applyFill="1" applyBorder="1" applyAlignment="1">
      <alignment horizontal="left"/>
    </xf>
    <xf numFmtId="0" fontId="22" fillId="0" borderId="3" xfId="0" applyFont="1" applyFill="1" applyBorder="1"/>
    <xf numFmtId="164" fontId="22" fillId="0" borderId="5" xfId="0" applyNumberFormat="1" applyFont="1" applyFill="1" applyBorder="1"/>
    <xf numFmtId="0" fontId="24" fillId="0" borderId="3" xfId="0" applyFont="1" applyFill="1" applyBorder="1" applyAlignment="1">
      <alignment horizontal="center" vertical="center"/>
    </xf>
    <xf numFmtId="0" fontId="24" fillId="0" borderId="0" xfId="0" applyFont="1" applyFill="1"/>
    <xf numFmtId="0" fontId="8" fillId="0" borderId="3" xfId="0" applyFont="1" applyFill="1" applyBorder="1"/>
    <xf numFmtId="164" fontId="11" fillId="0" borderId="5" xfId="0" applyNumberFormat="1" applyFont="1" applyFill="1" applyBorder="1"/>
    <xf numFmtId="164" fontId="1" fillId="0" borderId="3" xfId="0" applyNumberFormat="1" applyFont="1" applyFill="1" applyBorder="1" applyAlignment="1">
      <alignment horizontal="center" vertical="center"/>
    </xf>
    <xf numFmtId="164" fontId="16" fillId="0" borderId="0" xfId="0" applyNumberFormat="1" applyFont="1" applyFill="1"/>
    <xf numFmtId="0" fontId="16" fillId="0" borderId="0" xfId="0" applyFont="1" applyFill="1"/>
    <xf numFmtId="0" fontId="8" fillId="0" borderId="4" xfId="0" quotePrefix="1" applyFont="1" applyFill="1" applyBorder="1" applyAlignment="1">
      <alignment horizontal="left"/>
    </xf>
    <xf numFmtId="3" fontId="8" fillId="0" borderId="3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10" fillId="0" borderId="0" xfId="0" applyFont="1" applyFill="1" applyBorder="1" applyAlignment="1">
      <alignment horizontal="left"/>
    </xf>
    <xf numFmtId="164" fontId="1" fillId="0" borderId="5" xfId="0" applyNumberFormat="1" applyFont="1" applyFill="1" applyBorder="1"/>
    <xf numFmtId="0" fontId="1" fillId="0" borderId="4" xfId="0" quotePrefix="1" applyFont="1" applyFill="1" applyBorder="1" applyAlignment="1">
      <alignment horizontal="left"/>
    </xf>
    <xf numFmtId="41" fontId="1" fillId="0" borderId="3" xfId="8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/>
    </xf>
    <xf numFmtId="0" fontId="1" fillId="0" borderId="4" xfId="0" quotePrefix="1" applyFont="1" applyFill="1" applyBorder="1"/>
    <xf numFmtId="164" fontId="1" fillId="0" borderId="3" xfId="5" applyNumberFormat="1" applyFont="1" applyFill="1" applyBorder="1"/>
    <xf numFmtId="0" fontId="8" fillId="0" borderId="4" xfId="7" applyFont="1" applyFill="1" applyBorder="1"/>
    <xf numFmtId="0" fontId="45" fillId="0" borderId="4" xfId="7" applyFont="1" applyFill="1" applyBorder="1" applyAlignment="1">
      <alignment horizontal="center"/>
    </xf>
    <xf numFmtId="164" fontId="45" fillId="0" borderId="4" xfId="4" applyNumberFormat="1" applyFont="1" applyFill="1" applyBorder="1"/>
    <xf numFmtId="0" fontId="45" fillId="0" borderId="4" xfId="0" applyFont="1" applyFill="1" applyBorder="1" applyAlignment="1">
      <alignment horizontal="center"/>
    </xf>
    <xf numFmtId="0" fontId="8" fillId="0" borderId="4" xfId="7" applyFont="1" applyFill="1" applyBorder="1" applyAlignment="1">
      <alignment horizontal="center"/>
    </xf>
    <xf numFmtId="41" fontId="8" fillId="0" borderId="4" xfId="8" applyFont="1" applyFill="1" applyBorder="1" applyAlignment="1">
      <alignment horizontal="center"/>
    </xf>
    <xf numFmtId="0" fontId="1" fillId="0" borderId="6" xfId="0" applyFont="1" applyFill="1" applyBorder="1"/>
    <xf numFmtId="164" fontId="8" fillId="0" borderId="4" xfId="4" applyNumberFormat="1" applyFont="1" applyFill="1" applyBorder="1"/>
    <xf numFmtId="0" fontId="7" fillId="0" borderId="3" xfId="0" applyFont="1" applyFill="1" applyBorder="1"/>
    <xf numFmtId="164" fontId="7" fillId="0" borderId="5" xfId="0" applyNumberFormat="1" applyFont="1" applyFill="1" applyBorder="1"/>
    <xf numFmtId="0" fontId="17" fillId="0" borderId="3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left"/>
    </xf>
    <xf numFmtId="0" fontId="17" fillId="0" borderId="4" xfId="0" applyFont="1" applyFill="1" applyBorder="1" applyAlignment="1">
      <alignment horizontal="center"/>
    </xf>
    <xf numFmtId="164" fontId="17" fillId="0" borderId="5" xfId="0" applyNumberFormat="1" applyFont="1" applyFill="1" applyBorder="1" applyAlignment="1">
      <alignment horizontal="center"/>
    </xf>
    <xf numFmtId="0" fontId="1" fillId="0" borderId="3" xfId="0" quotePrefix="1" applyFont="1" applyFill="1" applyBorder="1" applyAlignment="1">
      <alignment horizontal="center"/>
    </xf>
    <xf numFmtId="164" fontId="17" fillId="0" borderId="5" xfId="0" applyNumberFormat="1" applyFont="1" applyFill="1" applyBorder="1"/>
    <xf numFmtId="164" fontId="8" fillId="0" borderId="4" xfId="4" applyNumberFormat="1" applyFont="1" applyBorder="1" applyAlignment="1">
      <alignment horizontal="center" vertical="center"/>
    </xf>
    <xf numFmtId="0" fontId="45" fillId="0" borderId="4" xfId="7" applyFont="1" applyFill="1" applyBorder="1"/>
    <xf numFmtId="0" fontId="8" fillId="0" borderId="9" xfId="0" applyFont="1" applyFill="1" applyBorder="1" applyAlignment="1">
      <alignment horizontal="left"/>
    </xf>
    <xf numFmtId="0" fontId="45" fillId="0" borderId="9" xfId="0" applyFont="1" applyFill="1" applyBorder="1" applyAlignment="1">
      <alignment horizontal="center"/>
    </xf>
    <xf numFmtId="0" fontId="1" fillId="0" borderId="9" xfId="0" applyFont="1" applyFill="1" applyBorder="1"/>
    <xf numFmtId="41" fontId="8" fillId="0" borderId="3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/>
    </xf>
    <xf numFmtId="164" fontId="0" fillId="0" borderId="0" xfId="1" applyNumberFormat="1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164" fontId="7" fillId="0" borderId="5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/>
    <xf numFmtId="0" fontId="7" fillId="0" borderId="4" xfId="0" applyFont="1" applyFill="1" applyBorder="1" applyAlignment="1">
      <alignment horizontal="left"/>
    </xf>
    <xf numFmtId="3" fontId="8" fillId="0" borderId="3" xfId="0" applyNumberFormat="1" applyFont="1" applyFill="1" applyBorder="1"/>
    <xf numFmtId="0" fontId="17" fillId="0" borderId="4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10" fillId="0" borderId="4" xfId="0" applyFont="1" applyFill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17" fillId="0" borderId="4" xfId="0" applyFont="1" applyBorder="1" applyAlignment="1">
      <alignment horizontal="center"/>
    </xf>
    <xf numFmtId="41" fontId="1" fillId="0" borderId="3" xfId="8" applyFont="1" applyFill="1" applyBorder="1"/>
    <xf numFmtId="0" fontId="1" fillId="6" borderId="3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left"/>
    </xf>
    <xf numFmtId="0" fontId="8" fillId="6" borderId="4" xfId="0" quotePrefix="1" applyFont="1" applyFill="1" applyBorder="1" applyAlignment="1">
      <alignment horizontal="left"/>
    </xf>
    <xf numFmtId="3" fontId="8" fillId="6" borderId="3" xfId="0" applyNumberFormat="1" applyFont="1" applyFill="1" applyBorder="1" applyAlignment="1">
      <alignment horizontal="center"/>
    </xf>
    <xf numFmtId="164" fontId="8" fillId="6" borderId="3" xfId="4" applyNumberFormat="1" applyFont="1" applyFill="1" applyBorder="1"/>
    <xf numFmtId="0" fontId="0" fillId="6" borderId="3" xfId="0" applyFill="1" applyBorder="1"/>
    <xf numFmtId="0" fontId="0" fillId="6" borderId="0" xfId="0" applyFill="1"/>
    <xf numFmtId="164" fontId="0" fillId="8" borderId="3" xfId="0" applyNumberFormat="1" applyFill="1" applyBorder="1" applyAlignment="1">
      <alignment horizontal="center" vertical="center"/>
    </xf>
    <xf numFmtId="164" fontId="1" fillId="9" borderId="3" xfId="0" applyNumberFormat="1" applyFont="1" applyFill="1" applyBorder="1" applyAlignment="1">
      <alignment horizontal="center" vertical="center"/>
    </xf>
    <xf numFmtId="164" fontId="1" fillId="6" borderId="0" xfId="0" applyNumberFormat="1" applyFont="1" applyFill="1"/>
    <xf numFmtId="164" fontId="1" fillId="0" borderId="0" xfId="0" applyNumberFormat="1" applyFont="1" applyFill="1"/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8" fillId="0" borderId="3" xfId="6" applyFont="1" applyFill="1" applyBorder="1" applyAlignment="1">
      <alignment horizontal="center"/>
    </xf>
    <xf numFmtId="0" fontId="10" fillId="0" borderId="4" xfId="6" applyFont="1" applyFill="1" applyBorder="1"/>
    <xf numFmtId="0" fontId="8" fillId="0" borderId="4" xfId="6" applyFont="1" applyFill="1" applyBorder="1"/>
    <xf numFmtId="0" fontId="8" fillId="0" borderId="3" xfId="6" applyFont="1" applyFill="1" applyBorder="1"/>
    <xf numFmtId="164" fontId="11" fillId="0" borderId="5" xfId="6" applyNumberFormat="1" applyFont="1" applyFill="1" applyBorder="1"/>
    <xf numFmtId="0" fontId="8" fillId="0" borderId="4" xfId="6" applyFont="1" applyFill="1" applyBorder="1" applyAlignment="1">
      <alignment horizontal="center"/>
    </xf>
    <xf numFmtId="164" fontId="8" fillId="0" borderId="3" xfId="2" applyNumberFormat="1" applyFont="1" applyFill="1" applyBorder="1"/>
    <xf numFmtId="164" fontId="8" fillId="0" borderId="5" xfId="6" applyNumberFormat="1" applyFont="1" applyFill="1" applyBorder="1"/>
    <xf numFmtId="0" fontId="8" fillId="0" borderId="0" xfId="6" applyFont="1" applyFill="1" applyBorder="1"/>
    <xf numFmtId="0" fontId="8" fillId="0" borderId="0" xfId="0" applyFont="1" applyFill="1"/>
    <xf numFmtId="0" fontId="17" fillId="0" borderId="3" xfId="6" applyFont="1" applyFill="1" applyBorder="1" applyAlignment="1">
      <alignment horizontal="center"/>
    </xf>
    <xf numFmtId="0" fontId="17" fillId="0" borderId="4" xfId="6" applyFont="1" applyFill="1" applyBorder="1"/>
    <xf numFmtId="0" fontId="17" fillId="0" borderId="3" xfId="6" applyFont="1" applyFill="1" applyBorder="1"/>
    <xf numFmtId="164" fontId="17" fillId="0" borderId="5" xfId="6" applyNumberFormat="1" applyFont="1" applyFill="1" applyBorder="1"/>
    <xf numFmtId="0" fontId="10" fillId="0" borderId="5" xfId="6" applyFont="1" applyFill="1" applyBorder="1"/>
    <xf numFmtId="0" fontId="8" fillId="0" borderId="5" xfId="6" applyFont="1" applyFill="1" applyBorder="1"/>
    <xf numFmtId="0" fontId="8" fillId="0" borderId="6" xfId="0" quotePrefix="1" applyFont="1" applyBorder="1"/>
    <xf numFmtId="0" fontId="0" fillId="0" borderId="3" xfId="0" applyFill="1" applyBorder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28" fillId="0" borderId="5" xfId="0" applyFont="1" applyBorder="1" applyAlignment="1">
      <alignment horizontal="left"/>
    </xf>
    <xf numFmtId="0" fontId="28" fillId="0" borderId="4" xfId="0" applyFont="1" applyBorder="1" applyAlignment="1">
      <alignment horizontal="left"/>
    </xf>
    <xf numFmtId="0" fontId="28" fillId="0" borderId="7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0" borderId="5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7" xfId="0" applyFont="1" applyBorder="1" applyAlignment="1">
      <alignment horizontal="left"/>
    </xf>
    <xf numFmtId="0" fontId="8" fillId="5" borderId="4" xfId="0" applyFont="1" applyFill="1" applyBorder="1" applyAlignment="1">
      <alignment horizontal="left"/>
    </xf>
    <xf numFmtId="0" fontId="8" fillId="6" borderId="4" xfId="7" applyFont="1" applyFill="1" applyBorder="1" applyAlignment="1">
      <alignment horizontal="left"/>
    </xf>
    <xf numFmtId="0" fontId="8" fillId="6" borderId="4" xfId="0" applyFont="1" applyFill="1" applyBorder="1" applyAlignment="1">
      <alignment horizontal="left"/>
    </xf>
    <xf numFmtId="0" fontId="17" fillId="0" borderId="5" xfId="6" applyFont="1" applyBorder="1" applyAlignment="1"/>
    <xf numFmtId="0" fontId="17" fillId="0" borderId="4" xfId="6" applyFont="1" applyBorder="1" applyAlignment="1"/>
    <xf numFmtId="0" fontId="17" fillId="0" borderId="7" xfId="6" applyFont="1" applyBorder="1" applyAlignment="1"/>
    <xf numFmtId="0" fontId="16" fillId="0" borderId="5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28" fillId="0" borderId="5" xfId="0" applyFont="1" applyFill="1" applyBorder="1" applyAlignment="1">
      <alignment horizontal="left"/>
    </xf>
    <xf numFmtId="0" fontId="28" fillId="0" borderId="4" xfId="0" applyFont="1" applyFill="1" applyBorder="1" applyAlignment="1">
      <alignment horizontal="left"/>
    </xf>
    <xf numFmtId="0" fontId="28" fillId="0" borderId="7" xfId="0" applyFont="1" applyFill="1" applyBorder="1" applyAlignment="1">
      <alignment horizontal="left"/>
    </xf>
    <xf numFmtId="0" fontId="20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5" xfId="0" applyFont="1" applyFill="1" applyBorder="1" applyAlignment="1">
      <alignment horizontal="left"/>
    </xf>
    <xf numFmtId="0" fontId="10" fillId="0" borderId="4" xfId="0" applyFont="1" applyFill="1" applyBorder="1" applyAlignment="1">
      <alignment horizontal="left"/>
    </xf>
    <xf numFmtId="0" fontId="18" fillId="0" borderId="0" xfId="0" applyFont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8" fillId="0" borderId="4" xfId="0" applyFont="1" applyFill="1" applyBorder="1" applyAlignment="1">
      <alignment horizontal="left"/>
    </xf>
    <xf numFmtId="0" fontId="8" fillId="0" borderId="4" xfId="7" applyFont="1" applyFill="1" applyBorder="1" applyAlignment="1">
      <alignment horizontal="left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50" fillId="0" borderId="5" xfId="0" applyFont="1" applyBorder="1" applyAlignment="1">
      <alignment horizontal="center"/>
    </xf>
    <xf numFmtId="0" fontId="50" fillId="0" borderId="4" xfId="0" applyFont="1" applyBorder="1" applyAlignment="1">
      <alignment horizontal="center"/>
    </xf>
    <xf numFmtId="0" fontId="50" fillId="0" borderId="7" xfId="0" applyFont="1" applyBorder="1" applyAlignment="1">
      <alignment horizontal="center"/>
    </xf>
    <xf numFmtId="0" fontId="50" fillId="0" borderId="11" xfId="0" applyFont="1" applyBorder="1" applyAlignment="1">
      <alignment horizontal="center"/>
    </xf>
    <xf numFmtId="0" fontId="50" fillId="0" borderId="6" xfId="0" applyFont="1" applyBorder="1" applyAlignment="1">
      <alignment horizontal="center"/>
    </xf>
    <xf numFmtId="0" fontId="50" fillId="0" borderId="12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17" fillId="0" borderId="5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17" fillId="0" borderId="7" xfId="0" applyFont="1" applyFill="1" applyBorder="1" applyAlignment="1">
      <alignment horizontal="center"/>
    </xf>
    <xf numFmtId="0" fontId="5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2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41" fontId="0" fillId="0" borderId="4" xfId="8" applyFont="1" applyBorder="1" applyAlignment="1">
      <alignment horizontal="center"/>
    </xf>
    <xf numFmtId="0" fontId="47" fillId="0" borderId="5" xfId="0" applyFont="1" applyFill="1" applyBorder="1" applyAlignment="1">
      <alignment horizontal="center"/>
    </xf>
    <xf numFmtId="0" fontId="47" fillId="0" borderId="4" xfId="0" applyFont="1" applyFill="1" applyBorder="1" applyAlignment="1">
      <alignment horizontal="center"/>
    </xf>
    <xf numFmtId="0" fontId="47" fillId="0" borderId="7" xfId="0" applyFont="1" applyFill="1" applyBorder="1" applyAlignment="1">
      <alignment horizontal="center"/>
    </xf>
    <xf numFmtId="164" fontId="8" fillId="0" borderId="4" xfId="1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left" vertical="center"/>
    </xf>
    <xf numFmtId="0" fontId="8" fillId="0" borderId="4" xfId="7" applyFont="1" applyBorder="1" applyAlignment="1">
      <alignment horizontal="left"/>
    </xf>
    <xf numFmtId="0" fontId="45" fillId="0" borderId="4" xfId="7" applyFont="1" applyBorder="1" applyAlignment="1">
      <alignment horizontal="left"/>
    </xf>
    <xf numFmtId="0" fontId="47" fillId="3" borderId="5" xfId="0" applyFont="1" applyFill="1" applyBorder="1" applyAlignment="1">
      <alignment horizontal="center"/>
    </xf>
    <xf numFmtId="0" fontId="47" fillId="3" borderId="4" xfId="0" applyFont="1" applyFill="1" applyBorder="1" applyAlignment="1">
      <alignment horizontal="center"/>
    </xf>
    <xf numFmtId="0" fontId="47" fillId="3" borderId="7" xfId="0" applyFont="1" applyFill="1" applyBorder="1" applyAlignment="1">
      <alignment horizontal="center"/>
    </xf>
    <xf numFmtId="164" fontId="8" fillId="0" borderId="4" xfId="2" applyNumberFormat="1" applyFont="1" applyFill="1" applyBorder="1" applyAlignment="1">
      <alignment horizontal="center"/>
    </xf>
  </cellXfs>
  <cellStyles count="9">
    <cellStyle name="Comma" xfId="1" builtinId="3"/>
    <cellStyle name="Comma [0]" xfId="8" builtinId="6"/>
    <cellStyle name="Comma 2" xfId="2"/>
    <cellStyle name="Comma 3" xfId="3"/>
    <cellStyle name="Comma 4" xfId="4"/>
    <cellStyle name="Comma 5" xfId="5"/>
    <cellStyle name="Normal" xfId="0" builtinId="0"/>
    <cellStyle name="Normal 2" xfId="6"/>
    <cellStyle name="Normal 3" xfId="7"/>
  </cellStyles>
  <dxfs count="0"/>
  <tableStyles count="0" defaultTableStyle="TableStyleMedium9" defaultPivotStyle="PivotStyleLight16"/>
  <colors>
    <mruColors>
      <color rgb="FFF816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40030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122905</xdr:colOff>
      <xdr:row>1459</xdr:row>
      <xdr:rowOff>174114</xdr:rowOff>
    </xdr:from>
    <xdr:to>
      <xdr:col>16</xdr:col>
      <xdr:colOff>739744</xdr:colOff>
      <xdr:row>1459</xdr:row>
      <xdr:rowOff>184356</xdr:rowOff>
    </xdr:to>
    <xdr:cxnSp macro="">
      <xdr:nvCxnSpPr>
        <xdr:cNvPr id="3" name="Straight Connector 2"/>
        <xdr:cNvCxnSpPr/>
      </xdr:nvCxnSpPr>
      <xdr:spPr>
        <a:xfrm flipV="1">
          <a:off x="6066505" y="301449864"/>
          <a:ext cx="3188589" cy="10242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3</xdr:col>
      <xdr:colOff>0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66675</xdr:colOff>
      <xdr:row>139</xdr:row>
      <xdr:rowOff>142875</xdr:rowOff>
    </xdr:from>
    <xdr:to>
      <xdr:col>17</xdr:col>
      <xdr:colOff>666750</xdr:colOff>
      <xdr:row>148</xdr:row>
      <xdr:rowOff>19050</xdr:rowOff>
    </xdr:to>
    <xdr:sp macro="" textlink="">
      <xdr:nvSpPr>
        <xdr:cNvPr id="4" name="Rectangle 3"/>
        <xdr:cNvSpPr/>
      </xdr:nvSpPr>
      <xdr:spPr>
        <a:xfrm>
          <a:off x="6181725" y="9810750"/>
          <a:ext cx="3219450" cy="14763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257175</xdr:colOff>
      <xdr:row>146</xdr:row>
      <xdr:rowOff>66675</xdr:rowOff>
    </xdr:from>
    <xdr:to>
      <xdr:col>17</xdr:col>
      <xdr:colOff>466725</xdr:colOff>
      <xdr:row>146</xdr:row>
      <xdr:rowOff>68263</xdr:rowOff>
    </xdr:to>
    <xdr:cxnSp macro="">
      <xdr:nvCxnSpPr>
        <xdr:cNvPr id="7" name="Straight Connector 6"/>
        <xdr:cNvCxnSpPr/>
      </xdr:nvCxnSpPr>
      <xdr:spPr>
        <a:xfrm>
          <a:off x="6372225" y="11010900"/>
          <a:ext cx="2828925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117584</xdr:colOff>
      <xdr:row>140</xdr:row>
      <xdr:rowOff>33831</xdr:rowOff>
    </xdr:from>
    <xdr:to>
      <xdr:col>18</xdr:col>
      <xdr:colOff>56930</xdr:colOff>
      <xdr:row>148</xdr:row>
      <xdr:rowOff>129518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0429" y="27984779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55</xdr:row>
      <xdr:rowOff>0</xdr:rowOff>
    </xdr:from>
    <xdr:to>
      <xdr:col>18</xdr:col>
      <xdr:colOff>161925</xdr:colOff>
      <xdr:row>63</xdr:row>
      <xdr:rowOff>57150</xdr:rowOff>
    </xdr:to>
    <xdr:sp macro="" textlink="">
      <xdr:nvSpPr>
        <xdr:cNvPr id="3" name="Rectangle 2"/>
        <xdr:cNvSpPr/>
      </xdr:nvSpPr>
      <xdr:spPr>
        <a:xfrm>
          <a:off x="6296025" y="11849100"/>
          <a:ext cx="3286125" cy="14763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314325</xdr:colOff>
      <xdr:row>61</xdr:row>
      <xdr:rowOff>171451</xdr:rowOff>
    </xdr:from>
    <xdr:to>
      <xdr:col>17</xdr:col>
      <xdr:colOff>438150</xdr:colOff>
      <xdr:row>62</xdr:row>
      <xdr:rowOff>0</xdr:rowOff>
    </xdr:to>
    <xdr:cxnSp macro="">
      <xdr:nvCxnSpPr>
        <xdr:cNvPr id="5" name="Straight Connector 4"/>
        <xdr:cNvCxnSpPr/>
      </xdr:nvCxnSpPr>
      <xdr:spPr>
        <a:xfrm>
          <a:off x="6600825" y="11182351"/>
          <a:ext cx="2743200" cy="952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257175</xdr:colOff>
      <xdr:row>55</xdr:row>
      <xdr:rowOff>57150</xdr:rowOff>
    </xdr:from>
    <xdr:to>
      <xdr:col>18</xdr:col>
      <xdr:colOff>599089</xdr:colOff>
      <xdr:row>63</xdr:row>
      <xdr:rowOff>178785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0020300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419100</xdr:colOff>
      <xdr:row>118</xdr:row>
      <xdr:rowOff>104775</xdr:rowOff>
    </xdr:from>
    <xdr:to>
      <xdr:col>17</xdr:col>
      <xdr:colOff>552450</xdr:colOff>
      <xdr:row>127</xdr:row>
      <xdr:rowOff>123825</xdr:rowOff>
    </xdr:to>
    <xdr:sp macro="" textlink="">
      <xdr:nvSpPr>
        <xdr:cNvPr id="3" name="Rectangle 2"/>
        <xdr:cNvSpPr/>
      </xdr:nvSpPr>
      <xdr:spPr>
        <a:xfrm>
          <a:off x="6172200" y="17354550"/>
          <a:ext cx="3219450" cy="14763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</a:t>
          </a:r>
          <a:r>
            <a:rPr lang="en-US" sz="1200" baseline="0"/>
            <a:t> </a:t>
          </a:r>
          <a:r>
            <a:rPr lang="id-ID" sz="1200" baseline="0"/>
            <a:t>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209550</xdr:colOff>
      <xdr:row>126</xdr:row>
      <xdr:rowOff>9525</xdr:rowOff>
    </xdr:from>
    <xdr:to>
      <xdr:col>17</xdr:col>
      <xdr:colOff>361950</xdr:colOff>
      <xdr:row>126</xdr:row>
      <xdr:rowOff>19050</xdr:rowOff>
    </xdr:to>
    <xdr:cxnSp macro="">
      <xdr:nvCxnSpPr>
        <xdr:cNvPr id="5" name="Straight Connector 4"/>
        <xdr:cNvCxnSpPr/>
      </xdr:nvCxnSpPr>
      <xdr:spPr>
        <a:xfrm>
          <a:off x="6429375" y="18554700"/>
          <a:ext cx="27717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297015</xdr:colOff>
      <xdr:row>119</xdr:row>
      <xdr:rowOff>10242</xdr:rowOff>
    </xdr:from>
    <xdr:to>
      <xdr:col>18</xdr:col>
      <xdr:colOff>65074</xdr:colOff>
      <xdr:row>128</xdr:row>
      <xdr:rowOff>76263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2983" y="22081613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272144</xdr:colOff>
      <xdr:row>105</xdr:row>
      <xdr:rowOff>0</xdr:rowOff>
    </xdr:from>
    <xdr:to>
      <xdr:col>17</xdr:col>
      <xdr:colOff>800101</xdr:colOff>
      <xdr:row>114</xdr:row>
      <xdr:rowOff>19050</xdr:rowOff>
    </xdr:to>
    <xdr:sp macro="" textlink="">
      <xdr:nvSpPr>
        <xdr:cNvPr id="3" name="Rectangle 2"/>
        <xdr:cNvSpPr/>
      </xdr:nvSpPr>
      <xdr:spPr>
        <a:xfrm>
          <a:off x="6457209" y="13075227"/>
          <a:ext cx="3150424" cy="146635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504581</xdr:colOff>
      <xdr:row>112</xdr:row>
      <xdr:rowOff>66675</xdr:rowOff>
    </xdr:from>
    <xdr:to>
      <xdr:col>17</xdr:col>
      <xdr:colOff>556656</xdr:colOff>
      <xdr:row>112</xdr:row>
      <xdr:rowOff>74221</xdr:rowOff>
    </xdr:to>
    <xdr:cxnSp macro="">
      <xdr:nvCxnSpPr>
        <xdr:cNvPr id="5" name="Straight Connector 4"/>
        <xdr:cNvCxnSpPr/>
      </xdr:nvCxnSpPr>
      <xdr:spPr>
        <a:xfrm>
          <a:off x="6689646" y="14267584"/>
          <a:ext cx="2674542" cy="754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133350</xdr:colOff>
      <xdr:row>105</xdr:row>
      <xdr:rowOff>95250</xdr:rowOff>
    </xdr:from>
    <xdr:to>
      <xdr:col>18</xdr:col>
      <xdr:colOff>189514</xdr:colOff>
      <xdr:row>115</xdr:row>
      <xdr:rowOff>16860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1040725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123825</xdr:colOff>
      <xdr:row>208</xdr:row>
      <xdr:rowOff>0</xdr:rowOff>
    </xdr:from>
    <xdr:to>
      <xdr:col>18</xdr:col>
      <xdr:colOff>0</xdr:colOff>
      <xdr:row>217</xdr:row>
      <xdr:rowOff>19050</xdr:rowOff>
    </xdr:to>
    <xdr:sp macro="" textlink="">
      <xdr:nvSpPr>
        <xdr:cNvPr id="3" name="Rectangle 2"/>
        <xdr:cNvSpPr/>
      </xdr:nvSpPr>
      <xdr:spPr>
        <a:xfrm>
          <a:off x="6315075" y="25927050"/>
          <a:ext cx="3381375" cy="14763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466725</xdr:colOff>
      <xdr:row>215</xdr:row>
      <xdr:rowOff>66675</xdr:rowOff>
    </xdr:from>
    <xdr:to>
      <xdr:col>17</xdr:col>
      <xdr:colOff>552450</xdr:colOff>
      <xdr:row>215</xdr:row>
      <xdr:rowOff>85725</xdr:rowOff>
    </xdr:to>
    <xdr:cxnSp macro="">
      <xdr:nvCxnSpPr>
        <xdr:cNvPr id="5" name="Straight Connector 4"/>
        <xdr:cNvCxnSpPr/>
      </xdr:nvCxnSpPr>
      <xdr:spPr>
        <a:xfrm>
          <a:off x="6657975" y="27127200"/>
          <a:ext cx="270510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247650</xdr:colOff>
      <xdr:row>208</xdr:row>
      <xdr:rowOff>19050</xdr:rowOff>
    </xdr:from>
    <xdr:to>
      <xdr:col>18</xdr:col>
      <xdr:colOff>218089</xdr:colOff>
      <xdr:row>217</xdr:row>
      <xdr:rowOff>102585</xdr:rowOff>
    </xdr:to>
    <xdr:pic>
      <xdr:nvPicPr>
        <xdr:cNvPr id="7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43167300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428625</xdr:colOff>
      <xdr:row>72</xdr:row>
      <xdr:rowOff>76200</xdr:rowOff>
    </xdr:from>
    <xdr:to>
      <xdr:col>17</xdr:col>
      <xdr:colOff>561975</xdr:colOff>
      <xdr:row>81</xdr:row>
      <xdr:rowOff>95250</xdr:rowOff>
    </xdr:to>
    <xdr:sp macro="" textlink="">
      <xdr:nvSpPr>
        <xdr:cNvPr id="5" name="Rectangle 4"/>
        <xdr:cNvSpPr/>
      </xdr:nvSpPr>
      <xdr:spPr>
        <a:xfrm>
          <a:off x="6153150" y="9801225"/>
          <a:ext cx="3219450" cy="14763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171450</xdr:colOff>
      <xdr:row>79</xdr:row>
      <xdr:rowOff>133350</xdr:rowOff>
    </xdr:from>
    <xdr:to>
      <xdr:col>17</xdr:col>
      <xdr:colOff>352425</xdr:colOff>
      <xdr:row>79</xdr:row>
      <xdr:rowOff>142875</xdr:rowOff>
    </xdr:to>
    <xdr:cxnSp macro="">
      <xdr:nvCxnSpPr>
        <xdr:cNvPr id="7" name="Straight Connector 6"/>
        <xdr:cNvCxnSpPr/>
      </xdr:nvCxnSpPr>
      <xdr:spPr>
        <a:xfrm flipV="1">
          <a:off x="6362700" y="10991850"/>
          <a:ext cx="28003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314011</xdr:colOff>
      <xdr:row>72</xdr:row>
      <xdr:rowOff>83737</xdr:rowOff>
    </xdr:from>
    <xdr:to>
      <xdr:col>17</xdr:col>
      <xdr:colOff>701875</xdr:colOff>
      <xdr:row>82</xdr:row>
      <xdr:rowOff>54542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8077" y="14685248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152400</xdr:colOff>
      <xdr:row>86</xdr:row>
      <xdr:rowOff>47625</xdr:rowOff>
    </xdr:from>
    <xdr:to>
      <xdr:col>17</xdr:col>
      <xdr:colOff>754150</xdr:colOff>
      <xdr:row>95</xdr:row>
      <xdr:rowOff>22399</xdr:rowOff>
    </xdr:to>
    <xdr:sp macro="" textlink="">
      <xdr:nvSpPr>
        <xdr:cNvPr id="3" name="Rectangle 2"/>
        <xdr:cNvSpPr/>
      </xdr:nvSpPr>
      <xdr:spPr>
        <a:xfrm>
          <a:off x="6343650" y="17230725"/>
          <a:ext cx="3221125" cy="1432099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333375</xdr:colOff>
      <xdr:row>93</xdr:row>
      <xdr:rowOff>85725</xdr:rowOff>
    </xdr:from>
    <xdr:to>
      <xdr:col>17</xdr:col>
      <xdr:colOff>514350</xdr:colOff>
      <xdr:row>93</xdr:row>
      <xdr:rowOff>104775</xdr:rowOff>
    </xdr:to>
    <xdr:cxnSp macro="">
      <xdr:nvCxnSpPr>
        <xdr:cNvPr id="5" name="Straight Connector 4"/>
        <xdr:cNvCxnSpPr/>
      </xdr:nvCxnSpPr>
      <xdr:spPr>
        <a:xfrm flipV="1">
          <a:off x="6524625" y="18402300"/>
          <a:ext cx="280035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505409</xdr:colOff>
      <xdr:row>85</xdr:row>
      <xdr:rowOff>77755</xdr:rowOff>
    </xdr:from>
    <xdr:to>
      <xdr:col>18</xdr:col>
      <xdr:colOff>559823</xdr:colOff>
      <xdr:row>94</xdr:row>
      <xdr:rowOff>131549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220" y="17844796"/>
          <a:ext cx="347563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110286</xdr:colOff>
      <xdr:row>51</xdr:row>
      <xdr:rowOff>40109</xdr:rowOff>
    </xdr:from>
    <xdr:to>
      <xdr:col>17</xdr:col>
      <xdr:colOff>688641</xdr:colOff>
      <xdr:row>59</xdr:row>
      <xdr:rowOff>160265</xdr:rowOff>
    </xdr:to>
    <xdr:sp macro="" textlink="">
      <xdr:nvSpPr>
        <xdr:cNvPr id="3" name="Rectangle 2"/>
        <xdr:cNvSpPr/>
      </xdr:nvSpPr>
      <xdr:spPr>
        <a:xfrm>
          <a:off x="6336628" y="13084346"/>
          <a:ext cx="320525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350918</xdr:colOff>
      <xdr:row>58</xdr:row>
      <xdr:rowOff>90240</xdr:rowOff>
    </xdr:from>
    <xdr:to>
      <xdr:col>17</xdr:col>
      <xdr:colOff>421102</xdr:colOff>
      <xdr:row>58</xdr:row>
      <xdr:rowOff>100266</xdr:rowOff>
    </xdr:to>
    <xdr:cxnSp macro="">
      <xdr:nvCxnSpPr>
        <xdr:cNvPr id="5" name="Straight Connector 4"/>
        <xdr:cNvCxnSpPr/>
      </xdr:nvCxnSpPr>
      <xdr:spPr>
        <a:xfrm flipV="1">
          <a:off x="6577260" y="14257424"/>
          <a:ext cx="2697079" cy="1002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250659</xdr:colOff>
      <xdr:row>51</xdr:row>
      <xdr:rowOff>140368</xdr:rowOff>
    </xdr:from>
    <xdr:to>
      <xdr:col>18</xdr:col>
      <xdr:colOff>30079</xdr:colOff>
      <xdr:row>61</xdr:row>
      <xdr:rowOff>77017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7448" y="10427368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219075</xdr:colOff>
      <xdr:row>65</xdr:row>
      <xdr:rowOff>47625</xdr:rowOff>
    </xdr:from>
    <xdr:to>
      <xdr:col>17</xdr:col>
      <xdr:colOff>804950</xdr:colOff>
      <xdr:row>73</xdr:row>
      <xdr:rowOff>155749</xdr:rowOff>
    </xdr:to>
    <xdr:sp macro="" textlink="">
      <xdr:nvSpPr>
        <xdr:cNvPr id="3" name="Rectangle 2"/>
        <xdr:cNvSpPr/>
      </xdr:nvSpPr>
      <xdr:spPr>
        <a:xfrm>
          <a:off x="6410325" y="11039475"/>
          <a:ext cx="320525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447675</xdr:colOff>
      <xdr:row>72</xdr:row>
      <xdr:rowOff>85725</xdr:rowOff>
    </xdr:from>
    <xdr:to>
      <xdr:col>17</xdr:col>
      <xdr:colOff>561975</xdr:colOff>
      <xdr:row>72</xdr:row>
      <xdr:rowOff>95250</xdr:rowOff>
    </xdr:to>
    <xdr:cxnSp macro="">
      <xdr:nvCxnSpPr>
        <xdr:cNvPr id="5" name="Straight Connector 4"/>
        <xdr:cNvCxnSpPr/>
      </xdr:nvCxnSpPr>
      <xdr:spPr>
        <a:xfrm flipV="1">
          <a:off x="6638925" y="12211050"/>
          <a:ext cx="27336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466725</xdr:colOff>
      <xdr:row>65</xdr:row>
      <xdr:rowOff>76200</xdr:rowOff>
    </xdr:from>
    <xdr:to>
      <xdr:col>18</xdr:col>
      <xdr:colOff>196014</xdr:colOff>
      <xdr:row>74</xdr:row>
      <xdr:rowOff>159735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" y="1322070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3" name="Straight Connector 2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228600</xdr:colOff>
      <xdr:row>37</xdr:row>
      <xdr:rowOff>0</xdr:rowOff>
    </xdr:from>
    <xdr:to>
      <xdr:col>18</xdr:col>
      <xdr:colOff>14375</xdr:colOff>
      <xdr:row>44</xdr:row>
      <xdr:rowOff>152400</xdr:rowOff>
    </xdr:to>
    <xdr:sp macro="" textlink="">
      <xdr:nvSpPr>
        <xdr:cNvPr id="4" name="Rectangle 3"/>
        <xdr:cNvSpPr/>
      </xdr:nvSpPr>
      <xdr:spPr>
        <a:xfrm>
          <a:off x="6419850" y="5429250"/>
          <a:ext cx="3176675" cy="128587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447675</xdr:colOff>
      <xdr:row>43</xdr:row>
      <xdr:rowOff>28575</xdr:rowOff>
    </xdr:from>
    <xdr:to>
      <xdr:col>17</xdr:col>
      <xdr:colOff>609600</xdr:colOff>
      <xdr:row>43</xdr:row>
      <xdr:rowOff>47625</xdr:rowOff>
    </xdr:to>
    <xdr:cxnSp macro="">
      <xdr:nvCxnSpPr>
        <xdr:cNvPr id="6" name="Straight Connector 5"/>
        <xdr:cNvCxnSpPr/>
      </xdr:nvCxnSpPr>
      <xdr:spPr>
        <a:xfrm flipV="1">
          <a:off x="6638925" y="6429375"/>
          <a:ext cx="278130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542925</xdr:colOff>
      <xdr:row>37</xdr:row>
      <xdr:rowOff>19050</xdr:rowOff>
    </xdr:from>
    <xdr:to>
      <xdr:col>18</xdr:col>
      <xdr:colOff>310314</xdr:colOff>
      <xdr:row>46</xdr:row>
      <xdr:rowOff>102585</xdr:rowOff>
    </xdr:to>
    <xdr:pic>
      <xdr:nvPicPr>
        <xdr:cNvPr id="7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4175" y="734377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257175</xdr:colOff>
      <xdr:row>73</xdr:row>
      <xdr:rowOff>47625</xdr:rowOff>
    </xdr:from>
    <xdr:to>
      <xdr:col>17</xdr:col>
      <xdr:colOff>843050</xdr:colOff>
      <xdr:row>81</xdr:row>
      <xdr:rowOff>155749</xdr:rowOff>
    </xdr:to>
    <xdr:sp macro="" textlink="">
      <xdr:nvSpPr>
        <xdr:cNvPr id="3" name="Rectangle 2"/>
        <xdr:cNvSpPr/>
      </xdr:nvSpPr>
      <xdr:spPr>
        <a:xfrm>
          <a:off x="6448425" y="10048875"/>
          <a:ext cx="320525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  <a:endParaRPr lang="en-US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400050</xdr:colOff>
      <xdr:row>80</xdr:row>
      <xdr:rowOff>76200</xdr:rowOff>
    </xdr:from>
    <xdr:to>
      <xdr:col>17</xdr:col>
      <xdr:colOff>619125</xdr:colOff>
      <xdr:row>80</xdr:row>
      <xdr:rowOff>85725</xdr:rowOff>
    </xdr:to>
    <xdr:cxnSp macro="">
      <xdr:nvCxnSpPr>
        <xdr:cNvPr id="5" name="Straight Connector 4"/>
        <xdr:cNvCxnSpPr/>
      </xdr:nvCxnSpPr>
      <xdr:spPr>
        <a:xfrm flipV="1">
          <a:off x="6591300" y="11210925"/>
          <a:ext cx="28384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476250</xdr:colOff>
      <xdr:row>73</xdr:row>
      <xdr:rowOff>38100</xdr:rowOff>
    </xdr:from>
    <xdr:to>
      <xdr:col>18</xdr:col>
      <xdr:colOff>253164</xdr:colOff>
      <xdr:row>82</xdr:row>
      <xdr:rowOff>121635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1468755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213</xdr:row>
      <xdr:rowOff>38895</xdr:rowOff>
    </xdr:from>
    <xdr:to>
      <xdr:col>18</xdr:col>
      <xdr:colOff>48198</xdr:colOff>
      <xdr:row>221</xdr:row>
      <xdr:rowOff>120583</xdr:rowOff>
    </xdr:to>
    <xdr:sp macro="" textlink="">
      <xdr:nvSpPr>
        <xdr:cNvPr id="3" name="Rectangle 2"/>
        <xdr:cNvSpPr/>
      </xdr:nvSpPr>
      <xdr:spPr>
        <a:xfrm>
          <a:off x="6171811" y="18253028"/>
          <a:ext cx="32750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223546</xdr:colOff>
      <xdr:row>220</xdr:row>
      <xdr:rowOff>38877</xdr:rowOff>
    </xdr:from>
    <xdr:to>
      <xdr:col>17</xdr:col>
      <xdr:colOff>447092</xdr:colOff>
      <xdr:row>220</xdr:row>
      <xdr:rowOff>48596</xdr:rowOff>
    </xdr:to>
    <xdr:cxnSp macro="">
      <xdr:nvCxnSpPr>
        <xdr:cNvPr id="5" name="Straight Connector 4"/>
        <xdr:cNvCxnSpPr/>
      </xdr:nvCxnSpPr>
      <xdr:spPr>
        <a:xfrm flipV="1">
          <a:off x="6395357" y="16678469"/>
          <a:ext cx="2847781" cy="971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233266</xdr:colOff>
      <xdr:row>212</xdr:row>
      <xdr:rowOff>136072</xdr:rowOff>
    </xdr:from>
    <xdr:to>
      <xdr:col>18</xdr:col>
      <xdr:colOff>164718</xdr:colOff>
      <xdr:row>222</xdr:row>
      <xdr:rowOff>24636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5077" y="45107679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219075</xdr:colOff>
      <xdr:row>72</xdr:row>
      <xdr:rowOff>123825</xdr:rowOff>
    </xdr:from>
    <xdr:to>
      <xdr:col>17</xdr:col>
      <xdr:colOff>284185</xdr:colOff>
      <xdr:row>81</xdr:row>
      <xdr:rowOff>70024</xdr:rowOff>
    </xdr:to>
    <xdr:sp macro="" textlink="">
      <xdr:nvSpPr>
        <xdr:cNvPr id="3" name="Rectangle 2"/>
        <xdr:cNvSpPr/>
      </xdr:nvSpPr>
      <xdr:spPr>
        <a:xfrm>
          <a:off x="5667375" y="11887200"/>
          <a:ext cx="34274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13</xdr:col>
      <xdr:colOff>228600</xdr:colOff>
      <xdr:row>80</xdr:row>
      <xdr:rowOff>0</xdr:rowOff>
    </xdr:from>
    <xdr:to>
      <xdr:col>17</xdr:col>
      <xdr:colOff>0</xdr:colOff>
      <xdr:row>80</xdr:row>
      <xdr:rowOff>9525</xdr:rowOff>
    </xdr:to>
    <xdr:cxnSp macro="">
      <xdr:nvCxnSpPr>
        <xdr:cNvPr id="5" name="Straight Connector 4"/>
        <xdr:cNvCxnSpPr/>
      </xdr:nvCxnSpPr>
      <xdr:spPr>
        <a:xfrm>
          <a:off x="5953125" y="13058775"/>
          <a:ext cx="285750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390525</xdr:colOff>
      <xdr:row>73</xdr:row>
      <xdr:rowOff>47625</xdr:rowOff>
    </xdr:from>
    <xdr:to>
      <xdr:col>17</xdr:col>
      <xdr:colOff>462714</xdr:colOff>
      <xdr:row>82</xdr:row>
      <xdr:rowOff>131160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424940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171450</xdr:colOff>
      <xdr:row>70</xdr:row>
      <xdr:rowOff>142875</xdr:rowOff>
    </xdr:from>
    <xdr:to>
      <xdr:col>18</xdr:col>
      <xdr:colOff>65110</xdr:colOff>
      <xdr:row>79</xdr:row>
      <xdr:rowOff>89074</xdr:rowOff>
    </xdr:to>
    <xdr:sp macro="" textlink="">
      <xdr:nvSpPr>
        <xdr:cNvPr id="3" name="Rectangle 2"/>
        <xdr:cNvSpPr/>
      </xdr:nvSpPr>
      <xdr:spPr>
        <a:xfrm>
          <a:off x="5953125" y="18830925"/>
          <a:ext cx="34274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47625</xdr:colOff>
      <xdr:row>78</xdr:row>
      <xdr:rowOff>9525</xdr:rowOff>
    </xdr:from>
    <xdr:to>
      <xdr:col>17</xdr:col>
      <xdr:colOff>200025</xdr:colOff>
      <xdr:row>78</xdr:row>
      <xdr:rowOff>19050</xdr:rowOff>
    </xdr:to>
    <xdr:cxnSp macro="">
      <xdr:nvCxnSpPr>
        <xdr:cNvPr id="5" name="Straight Connector 4"/>
        <xdr:cNvCxnSpPr/>
      </xdr:nvCxnSpPr>
      <xdr:spPr>
        <a:xfrm flipV="1">
          <a:off x="6296025" y="19992975"/>
          <a:ext cx="27717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70</xdr:row>
      <xdr:rowOff>152400</xdr:rowOff>
    </xdr:from>
    <xdr:to>
      <xdr:col>18</xdr:col>
      <xdr:colOff>100764</xdr:colOff>
      <xdr:row>80</xdr:row>
      <xdr:rowOff>74010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431607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19050</xdr:colOff>
      <xdr:row>40</xdr:row>
      <xdr:rowOff>133350</xdr:rowOff>
    </xdr:from>
    <xdr:to>
      <xdr:col>17</xdr:col>
      <xdr:colOff>827110</xdr:colOff>
      <xdr:row>49</xdr:row>
      <xdr:rowOff>79549</xdr:rowOff>
    </xdr:to>
    <xdr:sp macro="" textlink="">
      <xdr:nvSpPr>
        <xdr:cNvPr id="3" name="Rectangle 2"/>
        <xdr:cNvSpPr/>
      </xdr:nvSpPr>
      <xdr:spPr>
        <a:xfrm>
          <a:off x="6210300" y="7724775"/>
          <a:ext cx="34274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352425</xdr:colOff>
      <xdr:row>48</xdr:row>
      <xdr:rowOff>0</xdr:rowOff>
    </xdr:from>
    <xdr:to>
      <xdr:col>17</xdr:col>
      <xdr:colOff>495300</xdr:colOff>
      <xdr:row>48</xdr:row>
      <xdr:rowOff>9525</xdr:rowOff>
    </xdr:to>
    <xdr:cxnSp macro="">
      <xdr:nvCxnSpPr>
        <xdr:cNvPr id="5" name="Straight Connector 4"/>
        <xdr:cNvCxnSpPr/>
      </xdr:nvCxnSpPr>
      <xdr:spPr>
        <a:xfrm>
          <a:off x="6543675" y="8886825"/>
          <a:ext cx="27622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409575</xdr:colOff>
      <xdr:row>41</xdr:row>
      <xdr:rowOff>85725</xdr:rowOff>
    </xdr:from>
    <xdr:to>
      <xdr:col>17</xdr:col>
      <xdr:colOff>948489</xdr:colOff>
      <xdr:row>51</xdr:row>
      <xdr:rowOff>7335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801052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39</xdr:row>
      <xdr:rowOff>47625</xdr:rowOff>
    </xdr:from>
    <xdr:to>
      <xdr:col>17</xdr:col>
      <xdr:colOff>798535</xdr:colOff>
      <xdr:row>47</xdr:row>
      <xdr:rowOff>155749</xdr:rowOff>
    </xdr:to>
    <xdr:sp macro="" textlink="">
      <xdr:nvSpPr>
        <xdr:cNvPr id="3" name="Rectangle 2"/>
        <xdr:cNvSpPr/>
      </xdr:nvSpPr>
      <xdr:spPr>
        <a:xfrm>
          <a:off x="6191250" y="6019800"/>
          <a:ext cx="341791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304800</xdr:colOff>
      <xdr:row>46</xdr:row>
      <xdr:rowOff>57150</xdr:rowOff>
    </xdr:from>
    <xdr:to>
      <xdr:col>17</xdr:col>
      <xdr:colOff>495300</xdr:colOff>
      <xdr:row>46</xdr:row>
      <xdr:rowOff>66675</xdr:rowOff>
    </xdr:to>
    <xdr:cxnSp macro="">
      <xdr:nvCxnSpPr>
        <xdr:cNvPr id="5" name="Straight Connector 4"/>
        <xdr:cNvCxnSpPr/>
      </xdr:nvCxnSpPr>
      <xdr:spPr>
        <a:xfrm flipV="1">
          <a:off x="6496050" y="7162800"/>
          <a:ext cx="28098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188516</xdr:colOff>
      <xdr:row>39</xdr:row>
      <xdr:rowOff>49610</xdr:rowOff>
    </xdr:from>
    <xdr:to>
      <xdr:col>17</xdr:col>
      <xdr:colOff>727430</xdr:colOff>
      <xdr:row>49</xdr:row>
      <xdr:rowOff>2970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688" y="7629923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47625</xdr:colOff>
      <xdr:row>49</xdr:row>
      <xdr:rowOff>114300</xdr:rowOff>
    </xdr:from>
    <xdr:to>
      <xdr:col>17</xdr:col>
      <xdr:colOff>112735</xdr:colOff>
      <xdr:row>58</xdr:row>
      <xdr:rowOff>60499</xdr:rowOff>
    </xdr:to>
    <xdr:sp macro="" textlink="">
      <xdr:nvSpPr>
        <xdr:cNvPr id="3" name="Rectangle 2"/>
        <xdr:cNvSpPr/>
      </xdr:nvSpPr>
      <xdr:spPr>
        <a:xfrm>
          <a:off x="5495925" y="7000875"/>
          <a:ext cx="34274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13</xdr:col>
      <xdr:colOff>95250</xdr:colOff>
      <xdr:row>56</xdr:row>
      <xdr:rowOff>142875</xdr:rowOff>
    </xdr:from>
    <xdr:to>
      <xdr:col>16</xdr:col>
      <xdr:colOff>857250</xdr:colOff>
      <xdr:row>56</xdr:row>
      <xdr:rowOff>152400</xdr:rowOff>
    </xdr:to>
    <xdr:cxnSp macro="">
      <xdr:nvCxnSpPr>
        <xdr:cNvPr id="5" name="Straight Connector 4"/>
        <xdr:cNvCxnSpPr/>
      </xdr:nvCxnSpPr>
      <xdr:spPr>
        <a:xfrm flipV="1">
          <a:off x="5819775" y="8162925"/>
          <a:ext cx="28098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282610</xdr:colOff>
      <xdr:row>49</xdr:row>
      <xdr:rowOff>115137</xdr:rowOff>
    </xdr:from>
    <xdr:to>
      <xdr:col>17</xdr:col>
      <xdr:colOff>311256</xdr:colOff>
      <xdr:row>59</xdr:row>
      <xdr:rowOff>85942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6676" y="9849478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257175</xdr:colOff>
      <xdr:row>32</xdr:row>
      <xdr:rowOff>57150</xdr:rowOff>
    </xdr:from>
    <xdr:to>
      <xdr:col>17</xdr:col>
      <xdr:colOff>322285</xdr:colOff>
      <xdr:row>41</xdr:row>
      <xdr:rowOff>3349</xdr:rowOff>
    </xdr:to>
    <xdr:sp macro="" textlink="">
      <xdr:nvSpPr>
        <xdr:cNvPr id="3" name="Rectangle 2"/>
        <xdr:cNvSpPr/>
      </xdr:nvSpPr>
      <xdr:spPr>
        <a:xfrm>
          <a:off x="5705475" y="7800975"/>
          <a:ext cx="34274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13</xdr:col>
      <xdr:colOff>314325</xdr:colOff>
      <xdr:row>39</xdr:row>
      <xdr:rowOff>85725</xdr:rowOff>
    </xdr:from>
    <xdr:to>
      <xdr:col>17</xdr:col>
      <xdr:colOff>38100</xdr:colOff>
      <xdr:row>39</xdr:row>
      <xdr:rowOff>95250</xdr:rowOff>
    </xdr:to>
    <xdr:cxnSp macro="">
      <xdr:nvCxnSpPr>
        <xdr:cNvPr id="4" name="Straight Connector 3"/>
        <xdr:cNvCxnSpPr/>
      </xdr:nvCxnSpPr>
      <xdr:spPr>
        <a:xfrm flipV="1">
          <a:off x="6038850" y="8963025"/>
          <a:ext cx="28098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352425</xdr:colOff>
      <xdr:row>32</xdr:row>
      <xdr:rowOff>19050</xdr:rowOff>
    </xdr:from>
    <xdr:to>
      <xdr:col>17</xdr:col>
      <xdr:colOff>424614</xdr:colOff>
      <xdr:row>41</xdr:row>
      <xdr:rowOff>102585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615315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257175</xdr:colOff>
      <xdr:row>21</xdr:row>
      <xdr:rowOff>57150</xdr:rowOff>
    </xdr:from>
    <xdr:to>
      <xdr:col>17</xdr:col>
      <xdr:colOff>322285</xdr:colOff>
      <xdr:row>30</xdr:row>
      <xdr:rowOff>3349</xdr:rowOff>
    </xdr:to>
    <xdr:sp macro="" textlink="">
      <xdr:nvSpPr>
        <xdr:cNvPr id="3" name="Rectangle 2"/>
        <xdr:cNvSpPr/>
      </xdr:nvSpPr>
      <xdr:spPr>
        <a:xfrm>
          <a:off x="5705475" y="3514725"/>
          <a:ext cx="34274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2020</a:t>
          </a:r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13</xdr:col>
      <xdr:colOff>314325</xdr:colOff>
      <xdr:row>28</xdr:row>
      <xdr:rowOff>85725</xdr:rowOff>
    </xdr:from>
    <xdr:to>
      <xdr:col>17</xdr:col>
      <xdr:colOff>38100</xdr:colOff>
      <xdr:row>28</xdr:row>
      <xdr:rowOff>95250</xdr:rowOff>
    </xdr:to>
    <xdr:cxnSp macro="">
      <xdr:nvCxnSpPr>
        <xdr:cNvPr id="5" name="Straight Connector 4"/>
        <xdr:cNvCxnSpPr/>
      </xdr:nvCxnSpPr>
      <xdr:spPr>
        <a:xfrm flipV="1">
          <a:off x="6038850" y="4676775"/>
          <a:ext cx="28098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170448</xdr:colOff>
      <xdr:row>22</xdr:row>
      <xdr:rowOff>20053</xdr:rowOff>
    </xdr:from>
    <xdr:to>
      <xdr:col>17</xdr:col>
      <xdr:colOff>230605</xdr:colOff>
      <xdr:row>31</xdr:row>
      <xdr:rowOff>117123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5553" y="415089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</xdr:colOff>
      <xdr:row>176</xdr:row>
      <xdr:rowOff>133350</xdr:rowOff>
    </xdr:from>
    <xdr:to>
      <xdr:col>18</xdr:col>
      <xdr:colOff>65110</xdr:colOff>
      <xdr:row>185</xdr:row>
      <xdr:rowOff>79549</xdr:rowOff>
    </xdr:to>
    <xdr:sp macro="" textlink="">
      <xdr:nvSpPr>
        <xdr:cNvPr id="3" name="Rectangle 2"/>
        <xdr:cNvSpPr/>
      </xdr:nvSpPr>
      <xdr:spPr>
        <a:xfrm>
          <a:off x="6238875" y="36585525"/>
          <a:ext cx="340838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371475</xdr:colOff>
      <xdr:row>184</xdr:row>
      <xdr:rowOff>9525</xdr:rowOff>
    </xdr:from>
    <xdr:to>
      <xdr:col>17</xdr:col>
      <xdr:colOff>514350</xdr:colOff>
      <xdr:row>184</xdr:row>
      <xdr:rowOff>19050</xdr:rowOff>
    </xdr:to>
    <xdr:cxnSp macro="">
      <xdr:nvCxnSpPr>
        <xdr:cNvPr id="6" name="Straight Connector 5"/>
        <xdr:cNvCxnSpPr/>
      </xdr:nvCxnSpPr>
      <xdr:spPr>
        <a:xfrm>
          <a:off x="6562725" y="37757100"/>
          <a:ext cx="27622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447675</xdr:colOff>
      <xdr:row>206</xdr:row>
      <xdr:rowOff>38100</xdr:rowOff>
    </xdr:from>
    <xdr:to>
      <xdr:col>17</xdr:col>
      <xdr:colOff>160826</xdr:colOff>
      <xdr:row>210</xdr:row>
      <xdr:rowOff>127274</xdr:rowOff>
    </xdr:to>
    <xdr:pic>
      <xdr:nvPicPr>
        <xdr:cNvPr id="5" name="Picture 4" descr="TTD AKBP RIFAI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0" y="38509575"/>
          <a:ext cx="2799251" cy="736874"/>
        </a:xfrm>
        <a:prstGeom prst="rect">
          <a:avLst/>
        </a:prstGeom>
      </xdr:spPr>
    </xdr:pic>
    <xdr:clientData/>
  </xdr:twoCellAnchor>
  <xdr:twoCellAnchor>
    <xdr:from>
      <xdr:col>14</xdr:col>
      <xdr:colOff>352425</xdr:colOff>
      <xdr:row>176</xdr:row>
      <xdr:rowOff>123825</xdr:rowOff>
    </xdr:from>
    <xdr:to>
      <xdr:col>18</xdr:col>
      <xdr:colOff>119814</xdr:colOff>
      <xdr:row>186</xdr:row>
      <xdr:rowOff>45435</xdr:rowOff>
    </xdr:to>
    <xdr:pic>
      <xdr:nvPicPr>
        <xdr:cNvPr id="7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57600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152400</xdr:colOff>
      <xdr:row>160</xdr:row>
      <xdr:rowOff>76200</xdr:rowOff>
    </xdr:from>
    <xdr:to>
      <xdr:col>17</xdr:col>
      <xdr:colOff>655660</xdr:colOff>
      <xdr:row>169</xdr:row>
      <xdr:rowOff>22399</xdr:rowOff>
    </xdr:to>
    <xdr:sp macro="" textlink="">
      <xdr:nvSpPr>
        <xdr:cNvPr id="3" name="Rectangle 2"/>
        <xdr:cNvSpPr/>
      </xdr:nvSpPr>
      <xdr:spPr>
        <a:xfrm>
          <a:off x="6343650" y="33918525"/>
          <a:ext cx="31226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295275</xdr:colOff>
      <xdr:row>167</xdr:row>
      <xdr:rowOff>95250</xdr:rowOff>
    </xdr:from>
    <xdr:to>
      <xdr:col>17</xdr:col>
      <xdr:colOff>504825</xdr:colOff>
      <xdr:row>167</xdr:row>
      <xdr:rowOff>114300</xdr:rowOff>
    </xdr:to>
    <xdr:cxnSp macro="">
      <xdr:nvCxnSpPr>
        <xdr:cNvPr id="6" name="Straight Connector 5"/>
        <xdr:cNvCxnSpPr/>
      </xdr:nvCxnSpPr>
      <xdr:spPr>
        <a:xfrm>
          <a:off x="6486525" y="34680525"/>
          <a:ext cx="2828925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457200</xdr:colOff>
      <xdr:row>160</xdr:row>
      <xdr:rowOff>76200</xdr:rowOff>
    </xdr:from>
    <xdr:to>
      <xdr:col>18</xdr:col>
      <xdr:colOff>338889</xdr:colOff>
      <xdr:row>169</xdr:row>
      <xdr:rowOff>159735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8450" y="3312795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361950</xdr:colOff>
      <xdr:row>159</xdr:row>
      <xdr:rowOff>57150</xdr:rowOff>
    </xdr:from>
    <xdr:to>
      <xdr:col>17</xdr:col>
      <xdr:colOff>662010</xdr:colOff>
      <xdr:row>167</xdr:row>
      <xdr:rowOff>136699</xdr:rowOff>
    </xdr:to>
    <xdr:sp macro="" textlink="">
      <xdr:nvSpPr>
        <xdr:cNvPr id="3" name="Rectangle 2"/>
        <xdr:cNvSpPr/>
      </xdr:nvSpPr>
      <xdr:spPr>
        <a:xfrm>
          <a:off x="6086475" y="33766125"/>
          <a:ext cx="3386160" cy="1374949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</a:t>
          </a:r>
          <a:r>
            <a:rPr lang="en-US" sz="1200" baseline="0"/>
            <a:t>i</a:t>
          </a:r>
          <a:r>
            <a:rPr lang="id-ID" sz="1200" baseline="0"/>
            <a:t>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180975</xdr:colOff>
      <xdr:row>166</xdr:row>
      <xdr:rowOff>66675</xdr:rowOff>
    </xdr:from>
    <xdr:to>
      <xdr:col>17</xdr:col>
      <xdr:colOff>371475</xdr:colOff>
      <xdr:row>166</xdr:row>
      <xdr:rowOff>76200</xdr:rowOff>
    </xdr:to>
    <xdr:cxnSp macro="">
      <xdr:nvCxnSpPr>
        <xdr:cNvPr id="6" name="Straight Connector 5"/>
        <xdr:cNvCxnSpPr/>
      </xdr:nvCxnSpPr>
      <xdr:spPr>
        <a:xfrm flipV="1">
          <a:off x="6372225" y="34909125"/>
          <a:ext cx="28098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209550</xdr:colOff>
      <xdr:row>159</xdr:row>
      <xdr:rowOff>57150</xdr:rowOff>
    </xdr:from>
    <xdr:to>
      <xdr:col>18</xdr:col>
      <xdr:colOff>43614</xdr:colOff>
      <xdr:row>168</xdr:row>
      <xdr:rowOff>140685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3299460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95250</xdr:colOff>
      <xdr:row>162</xdr:row>
      <xdr:rowOff>0</xdr:rowOff>
    </xdr:from>
    <xdr:to>
      <xdr:col>17</xdr:col>
      <xdr:colOff>598510</xdr:colOff>
      <xdr:row>170</xdr:row>
      <xdr:rowOff>108124</xdr:rowOff>
    </xdr:to>
    <xdr:sp macro="" textlink="">
      <xdr:nvSpPr>
        <xdr:cNvPr id="3" name="Rectangle 2"/>
        <xdr:cNvSpPr/>
      </xdr:nvSpPr>
      <xdr:spPr>
        <a:xfrm>
          <a:off x="6286500" y="33804225"/>
          <a:ext cx="3122635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285750</xdr:colOff>
      <xdr:row>169</xdr:row>
      <xdr:rowOff>38100</xdr:rowOff>
    </xdr:from>
    <xdr:to>
      <xdr:col>17</xdr:col>
      <xdr:colOff>457200</xdr:colOff>
      <xdr:row>169</xdr:row>
      <xdr:rowOff>39688</xdr:rowOff>
    </xdr:to>
    <xdr:cxnSp macro="">
      <xdr:nvCxnSpPr>
        <xdr:cNvPr id="6" name="Straight Connector 5"/>
        <xdr:cNvCxnSpPr/>
      </xdr:nvCxnSpPr>
      <xdr:spPr>
        <a:xfrm>
          <a:off x="6477000" y="34975800"/>
          <a:ext cx="2790825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342900</xdr:colOff>
      <xdr:row>162</xdr:row>
      <xdr:rowOff>57150</xdr:rowOff>
    </xdr:from>
    <xdr:to>
      <xdr:col>18</xdr:col>
      <xdr:colOff>262689</xdr:colOff>
      <xdr:row>171</xdr:row>
      <xdr:rowOff>140685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338512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400051</xdr:colOff>
      <xdr:row>160</xdr:row>
      <xdr:rowOff>95250</xdr:rowOff>
    </xdr:from>
    <xdr:to>
      <xdr:col>17</xdr:col>
      <xdr:colOff>617561</xdr:colOff>
      <xdr:row>169</xdr:row>
      <xdr:rowOff>41449</xdr:rowOff>
    </xdr:to>
    <xdr:sp macro="" textlink="">
      <xdr:nvSpPr>
        <xdr:cNvPr id="3" name="Rectangle 2"/>
        <xdr:cNvSpPr/>
      </xdr:nvSpPr>
      <xdr:spPr>
        <a:xfrm>
          <a:off x="6124576" y="31575375"/>
          <a:ext cx="330361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200025</xdr:colOff>
      <xdr:row>167</xdr:row>
      <xdr:rowOff>133350</xdr:rowOff>
    </xdr:from>
    <xdr:to>
      <xdr:col>17</xdr:col>
      <xdr:colOff>361950</xdr:colOff>
      <xdr:row>167</xdr:row>
      <xdr:rowOff>134938</xdr:rowOff>
    </xdr:to>
    <xdr:cxnSp macro="">
      <xdr:nvCxnSpPr>
        <xdr:cNvPr id="6" name="Straight Connector 5"/>
        <xdr:cNvCxnSpPr/>
      </xdr:nvCxnSpPr>
      <xdr:spPr>
        <a:xfrm>
          <a:off x="6391275" y="32746950"/>
          <a:ext cx="2781300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342900</xdr:colOff>
      <xdr:row>160</xdr:row>
      <xdr:rowOff>152400</xdr:rowOff>
    </xdr:from>
    <xdr:to>
      <xdr:col>18</xdr:col>
      <xdr:colOff>262689</xdr:colOff>
      <xdr:row>170</xdr:row>
      <xdr:rowOff>74010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25177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429148</xdr:colOff>
      <xdr:row>162</xdr:row>
      <xdr:rowOff>0</xdr:rowOff>
    </xdr:from>
    <xdr:to>
      <xdr:col>18</xdr:col>
      <xdr:colOff>110</xdr:colOff>
      <xdr:row>170</xdr:row>
      <xdr:rowOff>108124</xdr:rowOff>
    </xdr:to>
    <xdr:sp macro="" textlink="">
      <xdr:nvSpPr>
        <xdr:cNvPr id="3" name="Rectangle 2"/>
        <xdr:cNvSpPr/>
      </xdr:nvSpPr>
      <xdr:spPr>
        <a:xfrm>
          <a:off x="6123214" y="32897885"/>
          <a:ext cx="3380962" cy="1364168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303543</xdr:colOff>
      <xdr:row>169</xdr:row>
      <xdr:rowOff>31400</xdr:rowOff>
    </xdr:from>
    <xdr:to>
      <xdr:col>17</xdr:col>
      <xdr:colOff>386784</xdr:colOff>
      <xdr:row>169</xdr:row>
      <xdr:rowOff>41867</xdr:rowOff>
    </xdr:to>
    <xdr:cxnSp macro="">
      <xdr:nvCxnSpPr>
        <xdr:cNvPr id="6" name="Straight Connector 5"/>
        <xdr:cNvCxnSpPr/>
      </xdr:nvCxnSpPr>
      <xdr:spPr>
        <a:xfrm>
          <a:off x="6468625" y="34028323"/>
          <a:ext cx="2700000" cy="1046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285750</xdr:colOff>
      <xdr:row>161</xdr:row>
      <xdr:rowOff>142875</xdr:rowOff>
    </xdr:from>
    <xdr:to>
      <xdr:col>18</xdr:col>
      <xdr:colOff>100764</xdr:colOff>
      <xdr:row>171</xdr:row>
      <xdr:rowOff>64485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330892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19051</xdr:colOff>
      <xdr:row>161</xdr:row>
      <xdr:rowOff>28575</xdr:rowOff>
    </xdr:from>
    <xdr:to>
      <xdr:col>17</xdr:col>
      <xdr:colOff>295275</xdr:colOff>
      <xdr:row>169</xdr:row>
      <xdr:rowOff>136699</xdr:rowOff>
    </xdr:to>
    <xdr:sp macro="" textlink="">
      <xdr:nvSpPr>
        <xdr:cNvPr id="3" name="Rectangle 2"/>
        <xdr:cNvSpPr/>
      </xdr:nvSpPr>
      <xdr:spPr>
        <a:xfrm>
          <a:off x="5743576" y="33137475"/>
          <a:ext cx="3362324" cy="11368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en-US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13</xdr:col>
      <xdr:colOff>323850</xdr:colOff>
      <xdr:row>168</xdr:row>
      <xdr:rowOff>104775</xdr:rowOff>
    </xdr:from>
    <xdr:to>
      <xdr:col>17</xdr:col>
      <xdr:colOff>9525</xdr:colOff>
      <xdr:row>168</xdr:row>
      <xdr:rowOff>114300</xdr:rowOff>
    </xdr:to>
    <xdr:cxnSp macro="">
      <xdr:nvCxnSpPr>
        <xdr:cNvPr id="6" name="Straight Connector 5"/>
        <xdr:cNvCxnSpPr/>
      </xdr:nvCxnSpPr>
      <xdr:spPr>
        <a:xfrm flipV="1">
          <a:off x="6048375" y="34080450"/>
          <a:ext cx="27717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371475</xdr:colOff>
      <xdr:row>160</xdr:row>
      <xdr:rowOff>9525</xdr:rowOff>
    </xdr:from>
    <xdr:to>
      <xdr:col>17</xdr:col>
      <xdr:colOff>443664</xdr:colOff>
      <xdr:row>171</xdr:row>
      <xdr:rowOff>83535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03270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276225</xdr:colOff>
      <xdr:row>160</xdr:row>
      <xdr:rowOff>104775</xdr:rowOff>
    </xdr:from>
    <xdr:to>
      <xdr:col>17</xdr:col>
      <xdr:colOff>447675</xdr:colOff>
      <xdr:row>169</xdr:row>
      <xdr:rowOff>50974</xdr:rowOff>
    </xdr:to>
    <xdr:sp macro="" textlink="">
      <xdr:nvSpPr>
        <xdr:cNvPr id="3" name="Rectangle 2"/>
        <xdr:cNvSpPr/>
      </xdr:nvSpPr>
      <xdr:spPr>
        <a:xfrm>
          <a:off x="6000750" y="31584900"/>
          <a:ext cx="325755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57150</xdr:colOff>
      <xdr:row>167</xdr:row>
      <xdr:rowOff>133350</xdr:rowOff>
    </xdr:from>
    <xdr:to>
      <xdr:col>17</xdr:col>
      <xdr:colOff>219075</xdr:colOff>
      <xdr:row>167</xdr:row>
      <xdr:rowOff>142875</xdr:rowOff>
    </xdr:to>
    <xdr:cxnSp macro="">
      <xdr:nvCxnSpPr>
        <xdr:cNvPr id="6" name="Straight Connector 5"/>
        <xdr:cNvCxnSpPr/>
      </xdr:nvCxnSpPr>
      <xdr:spPr>
        <a:xfrm>
          <a:off x="6248400" y="32746950"/>
          <a:ext cx="278130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160</xdr:row>
      <xdr:rowOff>123825</xdr:rowOff>
    </xdr:from>
    <xdr:to>
      <xdr:col>18</xdr:col>
      <xdr:colOff>110289</xdr:colOff>
      <xdr:row>170</xdr:row>
      <xdr:rowOff>45435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2225" y="3327082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4" name="Straight Connector 3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161</xdr:row>
      <xdr:rowOff>66675</xdr:rowOff>
    </xdr:from>
    <xdr:to>
      <xdr:col>17</xdr:col>
      <xdr:colOff>552450</xdr:colOff>
      <xdr:row>170</xdr:row>
      <xdr:rowOff>12874</xdr:rowOff>
    </xdr:to>
    <xdr:sp macro="" textlink="">
      <xdr:nvSpPr>
        <xdr:cNvPr id="3" name="Rectangle 2"/>
        <xdr:cNvSpPr/>
      </xdr:nvSpPr>
      <xdr:spPr>
        <a:xfrm>
          <a:off x="6200775" y="31546800"/>
          <a:ext cx="316230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</a:t>
          </a:r>
          <a:r>
            <a:rPr lang="en-US" sz="1200" baseline="0"/>
            <a:t>020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14</xdr:col>
      <xdr:colOff>171450</xdr:colOff>
      <xdr:row>168</xdr:row>
      <xdr:rowOff>85725</xdr:rowOff>
    </xdr:from>
    <xdr:to>
      <xdr:col>17</xdr:col>
      <xdr:colOff>390525</xdr:colOff>
      <xdr:row>168</xdr:row>
      <xdr:rowOff>87313</xdr:rowOff>
    </xdr:to>
    <xdr:cxnSp macro="">
      <xdr:nvCxnSpPr>
        <xdr:cNvPr id="6" name="Straight Connector 5"/>
        <xdr:cNvCxnSpPr/>
      </xdr:nvCxnSpPr>
      <xdr:spPr>
        <a:xfrm>
          <a:off x="6362700" y="32699325"/>
          <a:ext cx="2838450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304800</xdr:colOff>
      <xdr:row>162</xdr:row>
      <xdr:rowOff>0</xdr:rowOff>
    </xdr:from>
    <xdr:to>
      <xdr:col>18</xdr:col>
      <xdr:colOff>138864</xdr:colOff>
      <xdr:row>171</xdr:row>
      <xdr:rowOff>83535</xdr:rowOff>
    </xdr:to>
    <xdr:pic>
      <xdr:nvPicPr>
        <xdr:cNvPr id="5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33423225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2" name="Straight Connector 1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247650</xdr:colOff>
      <xdr:row>63</xdr:row>
      <xdr:rowOff>95250</xdr:rowOff>
    </xdr:from>
    <xdr:to>
      <xdr:col>17</xdr:col>
      <xdr:colOff>304800</xdr:colOff>
      <xdr:row>72</xdr:row>
      <xdr:rowOff>41449</xdr:rowOff>
    </xdr:to>
    <xdr:sp macro="" textlink="">
      <xdr:nvSpPr>
        <xdr:cNvPr id="3" name="Rectangle 2"/>
        <xdr:cNvSpPr/>
      </xdr:nvSpPr>
      <xdr:spPr>
        <a:xfrm>
          <a:off x="5200650" y="12658725"/>
          <a:ext cx="3162300" cy="140352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id-ID" sz="1200"/>
            <a:t>Polewali,</a:t>
          </a:r>
          <a:r>
            <a:rPr lang="id-ID" sz="1200" baseline="0"/>
            <a:t>       Januari 20</a:t>
          </a:r>
          <a:r>
            <a:rPr lang="en-US" sz="1200" baseline="0"/>
            <a:t>20</a:t>
          </a:r>
          <a:endParaRPr lang="id-ID" sz="1200" baseline="0"/>
        </a:p>
        <a:p>
          <a:pPr algn="ctr"/>
          <a:r>
            <a:rPr lang="id-ID" sz="1200" baseline="0"/>
            <a:t>KEPALA KEPOLISIAN RESOR POLMAN</a:t>
          </a:r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endParaRPr lang="id-ID" sz="1200" baseline="0"/>
        </a:p>
        <a:p>
          <a:pPr algn="ctr"/>
          <a:r>
            <a:rPr lang="id-ID" sz="1200" b="1" baseline="0"/>
            <a:t>MUHAMMAD RIFAI, S.H, S.I.K</a:t>
          </a:r>
        </a:p>
        <a:p>
          <a:pPr algn="ctr"/>
          <a:r>
            <a:rPr lang="id-ID" sz="1200" baseline="0"/>
            <a:t>AJUN KOMISARIS BESAR POLISI NRP 77010544</a:t>
          </a:r>
        </a:p>
        <a:p>
          <a:pPr algn="ctr"/>
          <a:endParaRPr lang="id-ID" sz="1200"/>
        </a:p>
      </xdr:txBody>
    </xdr:sp>
    <xdr:clientData/>
  </xdr:twoCellAnchor>
  <xdr:twoCellAnchor>
    <xdr:from>
      <xdr:col>13</xdr:col>
      <xdr:colOff>152400</xdr:colOff>
      <xdr:row>70</xdr:row>
      <xdr:rowOff>152400</xdr:rowOff>
    </xdr:from>
    <xdr:to>
      <xdr:col>17</xdr:col>
      <xdr:colOff>142875</xdr:colOff>
      <xdr:row>70</xdr:row>
      <xdr:rowOff>153988</xdr:rowOff>
    </xdr:to>
    <xdr:cxnSp macro="">
      <xdr:nvCxnSpPr>
        <xdr:cNvPr id="5" name="Straight Connector 4"/>
        <xdr:cNvCxnSpPr/>
      </xdr:nvCxnSpPr>
      <xdr:spPr>
        <a:xfrm>
          <a:off x="5334000" y="13430250"/>
          <a:ext cx="2838450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257175</xdr:colOff>
      <xdr:row>62</xdr:row>
      <xdr:rowOff>152400</xdr:rowOff>
    </xdr:from>
    <xdr:to>
      <xdr:col>17</xdr:col>
      <xdr:colOff>567489</xdr:colOff>
      <xdr:row>72</xdr:row>
      <xdr:rowOff>74010</xdr:rowOff>
    </xdr:to>
    <xdr:pic>
      <xdr:nvPicPr>
        <xdr:cNvPr id="6" name="Picture 1" descr="KA 2 edi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BFAFF"/>
            </a:clrFrom>
            <a:clrTo>
              <a:srgbClr val="FBFAFF">
                <a:alpha val="0"/>
              </a:srgbClr>
            </a:clrTo>
          </a:clrChange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7350" y="12553950"/>
          <a:ext cx="3158289" cy="154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914400</xdr:colOff>
      <xdr:row>43</xdr:row>
      <xdr:rowOff>66675</xdr:rowOff>
    </xdr:from>
    <xdr:to>
      <xdr:col>4</xdr:col>
      <xdr:colOff>1181100</xdr:colOff>
      <xdr:row>51</xdr:row>
      <xdr:rowOff>9525</xdr:rowOff>
    </xdr:to>
    <xdr:sp macro="" textlink="">
      <xdr:nvSpPr>
        <xdr:cNvPr id="3" name="Rectangle 2"/>
        <xdr:cNvSpPr/>
      </xdr:nvSpPr>
      <xdr:spPr>
        <a:xfrm>
          <a:off x="2695575" y="8067675"/>
          <a:ext cx="2695575" cy="14668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1100"/>
            <a:t>Polewali</a:t>
          </a:r>
          <a:r>
            <a:rPr lang="en-US" sz="1100" baseline="0"/>
            <a:t>,         Desember 2018</a:t>
          </a:r>
        </a:p>
        <a:p>
          <a:pPr algn="ctr"/>
          <a:r>
            <a:rPr lang="en-US" sz="1100" baseline="0"/>
            <a:t>KABAG PERENCANAAN</a:t>
          </a:r>
        </a:p>
        <a:p>
          <a:pPr algn="ctr"/>
          <a:endParaRPr lang="en-US" sz="1100" baseline="0"/>
        </a:p>
        <a:p>
          <a:pPr algn="ctr"/>
          <a:endParaRPr lang="en-US" sz="1100" baseline="0"/>
        </a:p>
        <a:p>
          <a:pPr algn="ctr"/>
          <a:endParaRPr lang="en-US" sz="1100" baseline="0"/>
        </a:p>
        <a:p>
          <a:pPr algn="ctr"/>
          <a:endParaRPr lang="en-US" sz="1100" baseline="0"/>
        </a:p>
        <a:p>
          <a:pPr algn="ctr"/>
          <a:r>
            <a:rPr lang="en-US" sz="1100" baseline="0"/>
            <a:t>I WAYAN SUDIA </a:t>
          </a:r>
        </a:p>
        <a:p>
          <a:pPr algn="ctr"/>
          <a:r>
            <a:rPr lang="en-US" sz="1100" baseline="0"/>
            <a:t>AJUN KOMISARIS POLISI NRP64120403</a:t>
          </a:r>
        </a:p>
        <a:p>
          <a:pPr algn="ctr"/>
          <a:endParaRPr lang="en-US" sz="1100" baseline="0"/>
        </a:p>
        <a:p>
          <a:pPr algn="ctr"/>
          <a:endParaRPr lang="en-US" sz="1100"/>
        </a:p>
      </xdr:txBody>
    </xdr:sp>
    <xdr:clientData/>
  </xdr:twoCellAnchor>
  <xdr:twoCellAnchor>
    <xdr:from>
      <xdr:col>2</xdr:col>
      <xdr:colOff>1190625</xdr:colOff>
      <xdr:row>49</xdr:row>
      <xdr:rowOff>161925</xdr:rowOff>
    </xdr:from>
    <xdr:to>
      <xdr:col>4</xdr:col>
      <xdr:colOff>904875</xdr:colOff>
      <xdr:row>49</xdr:row>
      <xdr:rowOff>161925</xdr:rowOff>
    </xdr:to>
    <xdr:cxnSp macro="">
      <xdr:nvCxnSpPr>
        <xdr:cNvPr id="5" name="Straight Connector 4"/>
        <xdr:cNvCxnSpPr/>
      </xdr:nvCxnSpPr>
      <xdr:spPr>
        <a:xfrm>
          <a:off x="2971800" y="9305925"/>
          <a:ext cx="21431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847725</xdr:colOff>
      <xdr:row>42</xdr:row>
      <xdr:rowOff>28575</xdr:rowOff>
    </xdr:from>
    <xdr:to>
      <xdr:col>1</xdr:col>
      <xdr:colOff>1076325</xdr:colOff>
      <xdr:row>42</xdr:row>
      <xdr:rowOff>133350</xdr:rowOff>
    </xdr:to>
    <xdr:sp macro="" textlink="">
      <xdr:nvSpPr>
        <xdr:cNvPr id="6" name="Rectangle 5"/>
        <xdr:cNvSpPr/>
      </xdr:nvSpPr>
      <xdr:spPr>
        <a:xfrm>
          <a:off x="1228725" y="7839075"/>
          <a:ext cx="228600" cy="10477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19050</xdr:colOff>
      <xdr:row>3</xdr:row>
      <xdr:rowOff>142875</xdr:rowOff>
    </xdr:from>
    <xdr:to>
      <xdr:col>2</xdr:col>
      <xdr:colOff>1571625</xdr:colOff>
      <xdr:row>3</xdr:row>
      <xdr:rowOff>152400</xdr:rowOff>
    </xdr:to>
    <xdr:cxnSp macro="">
      <xdr:nvCxnSpPr>
        <xdr:cNvPr id="8" name="Straight Connector 7"/>
        <xdr:cNvCxnSpPr/>
      </xdr:nvCxnSpPr>
      <xdr:spPr>
        <a:xfrm flipV="1">
          <a:off x="19050" y="628650"/>
          <a:ext cx="269557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81687"/>
  </sheetPr>
  <dimension ref="A1:V1463"/>
  <sheetViews>
    <sheetView view="pageBreakPreview" topLeftCell="A1449" zoomScale="93" zoomScaleNormal="100" zoomScaleSheetLayoutView="93" workbookViewId="0">
      <selection activeCell="Q1465" sqref="Q1465"/>
    </sheetView>
  </sheetViews>
  <sheetFormatPr defaultRowHeight="12.75" x14ac:dyDescent="0.2"/>
  <cols>
    <col min="1" max="1" width="9.42578125" customWidth="1"/>
    <col min="2" max="2" width="3.28515625" customWidth="1"/>
    <col min="3" max="3" width="36.42578125" customWidth="1"/>
    <col min="4" max="4" width="4" customWidth="1"/>
    <col min="5" max="5" width="5.7109375" customWidth="1"/>
    <col min="6" max="6" width="4.85546875" customWidth="1"/>
    <col min="7" max="7" width="3.5703125" customWidth="1"/>
    <col min="8" max="8" width="4.140625" customWidth="1"/>
    <col min="9" max="9" width="5.42578125" bestFit="1" customWidth="1"/>
    <col min="10" max="10" width="4" customWidth="1"/>
    <col min="11" max="13" width="4.140625" customWidth="1"/>
    <col min="14" max="14" width="10.7109375" bestFit="1" customWidth="1"/>
    <col min="16" max="16" width="14.5703125" customWidth="1"/>
    <col min="17" max="17" width="16.140625" customWidth="1"/>
    <col min="18" max="18" width="14.5703125" style="526" bestFit="1" customWidth="1"/>
    <col min="19" max="19" width="12.85546875" bestFit="1" customWidth="1"/>
  </cols>
  <sheetData>
    <row r="1" spans="1:18" x14ac:dyDescent="0.2">
      <c r="A1" t="s">
        <v>43</v>
      </c>
      <c r="R1" s="420"/>
    </row>
    <row r="2" spans="1:18" x14ac:dyDescent="0.2">
      <c r="A2" s="54" t="s">
        <v>431</v>
      </c>
      <c r="R2" s="420"/>
    </row>
    <row r="3" spans="1:18" x14ac:dyDescent="0.2">
      <c r="A3" s="54" t="s">
        <v>617</v>
      </c>
      <c r="R3" s="420"/>
    </row>
    <row r="4" spans="1:18" x14ac:dyDescent="0.2">
      <c r="A4" t="s">
        <v>80</v>
      </c>
      <c r="R4" s="420"/>
    </row>
    <row r="5" spans="1:18" x14ac:dyDescent="0.2">
      <c r="R5" s="420"/>
    </row>
    <row r="6" spans="1:18" ht="20.25" x14ac:dyDescent="0.3">
      <c r="A6" s="1077" t="s">
        <v>701</v>
      </c>
      <c r="B6" s="1077"/>
      <c r="C6" s="1077"/>
      <c r="D6" s="1077"/>
      <c r="E6" s="1077"/>
      <c r="F6" s="1077"/>
      <c r="G6" s="1077"/>
      <c r="H6" s="1077"/>
      <c r="I6" s="1077"/>
      <c r="J6" s="1077"/>
      <c r="K6" s="1077"/>
      <c r="L6" s="1077"/>
      <c r="M6" s="1077"/>
      <c r="N6" s="1077"/>
      <c r="O6" s="1077"/>
      <c r="P6" s="1077"/>
      <c r="Q6" s="1077"/>
      <c r="R6" s="1077"/>
    </row>
    <row r="7" spans="1:18" x14ac:dyDescent="0.2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420"/>
    </row>
    <row r="8" spans="1:18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420"/>
    </row>
    <row r="9" spans="1:18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893" t="s">
        <v>7</v>
      </c>
      <c r="P9" s="893" t="s">
        <v>6</v>
      </c>
      <c r="Q9" s="1080" t="s">
        <v>4</v>
      </c>
      <c r="R9" s="1086" t="s">
        <v>561</v>
      </c>
    </row>
    <row r="10" spans="1:18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894" t="s">
        <v>5</v>
      </c>
      <c r="P10" s="894" t="s">
        <v>3</v>
      </c>
      <c r="Q10" s="1083"/>
      <c r="R10" s="1086"/>
    </row>
    <row r="11" spans="1:18" ht="17.100000000000001" customHeight="1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895">
        <v>7</v>
      </c>
      <c r="R11" s="897"/>
    </row>
    <row r="12" spans="1:18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Q13+Q29+Q114</f>
        <v>35842809000</v>
      </c>
      <c r="R12" s="421"/>
    </row>
    <row r="13" spans="1:18" s="173" customFormat="1" ht="17.100000000000001" customHeight="1" x14ac:dyDescent="0.2">
      <c r="A13" s="169">
        <v>3070</v>
      </c>
      <c r="B13" s="170" t="s">
        <v>341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79312000</v>
      </c>
      <c r="R13" s="422"/>
    </row>
    <row r="14" spans="1:18" s="187" customFormat="1" ht="17.100000000000001" customHeight="1" x14ac:dyDescent="0.2">
      <c r="A14" s="183" t="s">
        <v>340</v>
      </c>
      <c r="B14" s="184" t="s">
        <v>342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>Q15</f>
        <v>79312000</v>
      </c>
      <c r="R14" s="423"/>
    </row>
    <row r="15" spans="1:18" s="59" customFormat="1" ht="17.100000000000001" customHeight="1" x14ac:dyDescent="0.2">
      <c r="A15" s="60" t="s">
        <v>51</v>
      </c>
      <c r="B15" s="253" t="s">
        <v>52</v>
      </c>
      <c r="C15" s="901"/>
      <c r="D15" s="901"/>
      <c r="E15" s="901"/>
      <c r="F15" s="901"/>
      <c r="G15" s="901"/>
      <c r="H15" s="901"/>
      <c r="I15" s="901"/>
      <c r="J15" s="901"/>
      <c r="K15" s="901"/>
      <c r="L15" s="901"/>
      <c r="M15" s="901"/>
      <c r="N15" s="46"/>
      <c r="O15" s="46"/>
      <c r="P15" s="46"/>
      <c r="Q15" s="356">
        <f>Q16</f>
        <v>79312000</v>
      </c>
      <c r="R15" s="424"/>
    </row>
    <row r="16" spans="1:18" s="129" customFormat="1" ht="17.100000000000001" customHeight="1" x14ac:dyDescent="0.2">
      <c r="A16" s="137" t="s">
        <v>343</v>
      </c>
      <c r="B16" s="900" t="s">
        <v>344</v>
      </c>
      <c r="C16" s="903"/>
      <c r="D16" s="903"/>
      <c r="E16" s="903"/>
      <c r="F16" s="903"/>
      <c r="G16" s="903"/>
      <c r="H16" s="903"/>
      <c r="I16" s="903"/>
      <c r="J16" s="903"/>
      <c r="K16" s="903"/>
      <c r="L16" s="903"/>
      <c r="M16" s="903"/>
      <c r="N16" s="137"/>
      <c r="O16" s="137"/>
      <c r="P16" s="137"/>
      <c r="Q16" s="357">
        <f>Q17</f>
        <v>79312000</v>
      </c>
      <c r="R16" s="145"/>
    </row>
    <row r="17" spans="1:18" s="54" customFormat="1" ht="17.100000000000001" customHeight="1" x14ac:dyDescent="0.2">
      <c r="A17" s="63" t="s">
        <v>227</v>
      </c>
      <c r="B17" s="121" t="s">
        <v>56</v>
      </c>
      <c r="C17" s="455"/>
      <c r="D17" s="455"/>
      <c r="E17" s="455"/>
      <c r="F17" s="455"/>
      <c r="G17" s="455"/>
      <c r="H17" s="455"/>
      <c r="I17" s="455"/>
      <c r="J17" s="455"/>
      <c r="K17" s="455"/>
      <c r="L17" s="455"/>
      <c r="M17" s="455"/>
      <c r="N17" s="51"/>
      <c r="O17" s="51"/>
      <c r="P17" s="51"/>
      <c r="Q17" s="358">
        <f>Q18+Q23</f>
        <v>79312000</v>
      </c>
      <c r="R17" s="454" t="s">
        <v>562</v>
      </c>
    </row>
    <row r="18" spans="1:18" s="54" customFormat="1" ht="17.100000000000001" customHeight="1" x14ac:dyDescent="0.2">
      <c r="A18" s="63"/>
      <c r="B18" s="121" t="s">
        <v>345</v>
      </c>
      <c r="C18" s="455"/>
      <c r="D18" s="455"/>
      <c r="E18" s="455"/>
      <c r="F18" s="455"/>
      <c r="G18" s="455"/>
      <c r="H18" s="455"/>
      <c r="I18" s="455"/>
      <c r="J18" s="455"/>
      <c r="K18" s="455"/>
      <c r="L18" s="455"/>
      <c r="M18" s="455"/>
      <c r="N18" s="51"/>
      <c r="O18" s="51"/>
      <c r="P18" s="51"/>
      <c r="Q18" s="358">
        <f>Q19+Q20+Q21+Q22</f>
        <v>66144000</v>
      </c>
      <c r="R18" s="454"/>
    </row>
    <row r="19" spans="1:18" s="54" customFormat="1" ht="17.100000000000001" customHeight="1" x14ac:dyDescent="0.2">
      <c r="A19" s="63"/>
      <c r="B19" s="121"/>
      <c r="C19" s="140" t="s">
        <v>922</v>
      </c>
      <c r="D19" s="455"/>
      <c r="E19" s="455"/>
      <c r="F19" s="455"/>
      <c r="G19" s="455"/>
      <c r="H19" s="455"/>
      <c r="I19" s="455"/>
      <c r="J19" s="455"/>
      <c r="K19" s="455"/>
      <c r="L19" s="455"/>
      <c r="M19" s="455"/>
      <c r="N19" s="251">
        <v>67200</v>
      </c>
      <c r="O19" s="51" t="s">
        <v>347</v>
      </c>
      <c r="P19" s="251">
        <v>250</v>
      </c>
      <c r="Q19" s="358">
        <f>N19*P19</f>
        <v>16800000</v>
      </c>
      <c r="R19" s="454"/>
    </row>
    <row r="20" spans="1:18" s="54" customFormat="1" ht="17.100000000000001" customHeight="1" x14ac:dyDescent="0.2">
      <c r="A20" s="63"/>
      <c r="B20" s="121"/>
      <c r="C20" s="140" t="s">
        <v>84</v>
      </c>
      <c r="D20" s="455" t="s">
        <v>118</v>
      </c>
      <c r="E20" s="455">
        <v>15</v>
      </c>
      <c r="F20" s="455" t="s">
        <v>303</v>
      </c>
      <c r="G20" s="455" t="s">
        <v>11</v>
      </c>
      <c r="H20" s="455">
        <v>4</v>
      </c>
      <c r="I20" s="455" t="s">
        <v>236</v>
      </c>
      <c r="J20" s="455" t="s">
        <v>11</v>
      </c>
      <c r="K20" s="455">
        <v>12</v>
      </c>
      <c r="L20" s="455" t="s">
        <v>234</v>
      </c>
      <c r="M20" s="455" t="s">
        <v>119</v>
      </c>
      <c r="N20" s="51">
        <f>E20*H20*K20</f>
        <v>720</v>
      </c>
      <c r="O20" s="51" t="s">
        <v>303</v>
      </c>
      <c r="P20" s="251">
        <v>47000</v>
      </c>
      <c r="Q20" s="358">
        <f t="shared" ref="Q20:Q22" si="0">N20*P20</f>
        <v>33840000</v>
      </c>
      <c r="R20" s="454"/>
    </row>
    <row r="21" spans="1:18" s="54" customFormat="1" ht="17.100000000000001" customHeight="1" x14ac:dyDescent="0.2">
      <c r="A21" s="63"/>
      <c r="B21" s="121"/>
      <c r="C21" s="263" t="s">
        <v>85</v>
      </c>
      <c r="D21" s="455" t="s">
        <v>118</v>
      </c>
      <c r="E21" s="455">
        <v>15</v>
      </c>
      <c r="F21" s="455" t="s">
        <v>303</v>
      </c>
      <c r="G21" s="455" t="s">
        <v>11</v>
      </c>
      <c r="H21" s="455">
        <v>4</v>
      </c>
      <c r="I21" s="455" t="s">
        <v>236</v>
      </c>
      <c r="J21" s="455" t="s">
        <v>11</v>
      </c>
      <c r="K21" s="455">
        <v>12</v>
      </c>
      <c r="L21" s="455" t="s">
        <v>234</v>
      </c>
      <c r="M21" s="455" t="s">
        <v>119</v>
      </c>
      <c r="N21" s="51">
        <f>E21*H21*K21</f>
        <v>720</v>
      </c>
      <c r="O21" s="51" t="s">
        <v>303</v>
      </c>
      <c r="P21" s="251">
        <v>20000</v>
      </c>
      <c r="Q21" s="358">
        <f t="shared" si="0"/>
        <v>14400000</v>
      </c>
      <c r="R21" s="454"/>
    </row>
    <row r="22" spans="1:18" s="54" customFormat="1" ht="17.100000000000001" customHeight="1" x14ac:dyDescent="0.2">
      <c r="A22" s="63"/>
      <c r="B22" s="121"/>
      <c r="C22" s="263" t="s">
        <v>168</v>
      </c>
      <c r="D22" s="455"/>
      <c r="E22" s="455"/>
      <c r="F22" s="455"/>
      <c r="G22" s="455"/>
      <c r="H22" s="455"/>
      <c r="I22" s="455"/>
      <c r="J22" s="455"/>
      <c r="K22" s="455"/>
      <c r="L22" s="455"/>
      <c r="M22" s="455"/>
      <c r="N22" s="51">
        <v>4</v>
      </c>
      <c r="O22" s="51" t="s">
        <v>236</v>
      </c>
      <c r="P22" s="251">
        <v>276000</v>
      </c>
      <c r="Q22" s="358">
        <f t="shared" si="0"/>
        <v>1104000</v>
      </c>
      <c r="R22" s="454"/>
    </row>
    <row r="23" spans="1:18" s="54" customFormat="1" ht="17.100000000000001" customHeight="1" x14ac:dyDescent="0.2">
      <c r="A23" s="63"/>
      <c r="B23" s="121" t="s">
        <v>345</v>
      </c>
      <c r="C23" s="455"/>
      <c r="D23" s="455"/>
      <c r="E23" s="455"/>
      <c r="F23" s="455"/>
      <c r="G23" s="455"/>
      <c r="H23" s="455"/>
      <c r="I23" s="455"/>
      <c r="J23" s="455"/>
      <c r="K23" s="455"/>
      <c r="L23" s="455"/>
      <c r="M23" s="455"/>
      <c r="N23" s="51"/>
      <c r="O23" s="51"/>
      <c r="P23" s="51"/>
      <c r="Q23" s="358">
        <f>Q24+Q25+Q26+Q27</f>
        <v>13168000</v>
      </c>
      <c r="R23" s="454"/>
    </row>
    <row r="24" spans="1:18" s="54" customFormat="1" ht="17.100000000000001" customHeight="1" x14ac:dyDescent="0.2">
      <c r="A24" s="63"/>
      <c r="B24" s="121"/>
      <c r="C24" s="140" t="s">
        <v>921</v>
      </c>
      <c r="D24" s="455"/>
      <c r="E24" s="455"/>
      <c r="F24" s="455"/>
      <c r="G24" s="455"/>
      <c r="H24" s="455"/>
      <c r="I24" s="455"/>
      <c r="J24" s="455"/>
      <c r="K24" s="455"/>
      <c r="L24" s="455"/>
      <c r="M24" s="455"/>
      <c r="N24" s="251">
        <v>5040</v>
      </c>
      <c r="O24" s="51" t="s">
        <v>347</v>
      </c>
      <c r="P24" s="251">
        <v>250</v>
      </c>
      <c r="Q24" s="358">
        <f>N24*P24</f>
        <v>1260000</v>
      </c>
      <c r="R24" s="454"/>
    </row>
    <row r="25" spans="1:18" s="54" customFormat="1" ht="17.100000000000001" customHeight="1" x14ac:dyDescent="0.2">
      <c r="A25" s="63"/>
      <c r="B25" s="121"/>
      <c r="C25" s="140" t="s">
        <v>84</v>
      </c>
      <c r="D25" s="455" t="s">
        <v>118</v>
      </c>
      <c r="E25" s="455">
        <v>7</v>
      </c>
      <c r="F25" s="455" t="s">
        <v>303</v>
      </c>
      <c r="G25" s="455" t="s">
        <v>11</v>
      </c>
      <c r="H25" s="455">
        <v>2</v>
      </c>
      <c r="I25" s="455" t="s">
        <v>236</v>
      </c>
      <c r="J25" s="455" t="s">
        <v>11</v>
      </c>
      <c r="K25" s="455">
        <v>12</v>
      </c>
      <c r="L25" s="455" t="s">
        <v>234</v>
      </c>
      <c r="M25" s="455" t="s">
        <v>119</v>
      </c>
      <c r="N25" s="51">
        <f>E25*H25*K25</f>
        <v>168</v>
      </c>
      <c r="O25" s="51" t="s">
        <v>303</v>
      </c>
      <c r="P25" s="251">
        <v>47000</v>
      </c>
      <c r="Q25" s="358">
        <f t="shared" ref="Q25:Q27" si="1">N25*P25</f>
        <v>7896000</v>
      </c>
      <c r="R25" s="454"/>
    </row>
    <row r="26" spans="1:18" s="54" customFormat="1" ht="17.100000000000001" customHeight="1" x14ac:dyDescent="0.2">
      <c r="A26" s="63"/>
      <c r="B26" s="121"/>
      <c r="C26" s="263" t="s">
        <v>85</v>
      </c>
      <c r="D26" s="455" t="s">
        <v>118</v>
      </c>
      <c r="E26" s="455">
        <v>7</v>
      </c>
      <c r="F26" s="455" t="s">
        <v>303</v>
      </c>
      <c r="G26" s="455" t="s">
        <v>11</v>
      </c>
      <c r="H26" s="455">
        <v>2</v>
      </c>
      <c r="I26" s="455" t="s">
        <v>236</v>
      </c>
      <c r="J26" s="455" t="s">
        <v>11</v>
      </c>
      <c r="K26" s="455">
        <v>12</v>
      </c>
      <c r="L26" s="455" t="s">
        <v>234</v>
      </c>
      <c r="M26" s="455" t="s">
        <v>119</v>
      </c>
      <c r="N26" s="51">
        <f>E26*H26*K26</f>
        <v>168</v>
      </c>
      <c r="O26" s="51" t="s">
        <v>303</v>
      </c>
      <c r="P26" s="251">
        <v>20000</v>
      </c>
      <c r="Q26" s="358">
        <f t="shared" si="1"/>
        <v>3360000</v>
      </c>
      <c r="R26" s="454"/>
    </row>
    <row r="27" spans="1:18" s="54" customFormat="1" ht="17.100000000000001" customHeight="1" x14ac:dyDescent="0.2">
      <c r="A27" s="63"/>
      <c r="B27" s="121"/>
      <c r="C27" s="263" t="s">
        <v>168</v>
      </c>
      <c r="D27" s="455"/>
      <c r="E27" s="455"/>
      <c r="F27" s="455"/>
      <c r="G27" s="455"/>
      <c r="H27" s="455"/>
      <c r="I27" s="455"/>
      <c r="J27" s="455"/>
      <c r="K27" s="455"/>
      <c r="L27" s="455"/>
      <c r="M27" s="455"/>
      <c r="N27" s="51">
        <v>2</v>
      </c>
      <c r="O27" s="51" t="s">
        <v>236</v>
      </c>
      <c r="P27" s="251">
        <v>326000</v>
      </c>
      <c r="Q27" s="358">
        <f t="shared" si="1"/>
        <v>652000</v>
      </c>
      <c r="R27" s="454"/>
    </row>
    <row r="28" spans="1:18" s="54" customFormat="1" ht="17.100000000000001" customHeight="1" x14ac:dyDescent="0.2">
      <c r="A28" s="63"/>
      <c r="B28" s="121"/>
      <c r="C28" s="263"/>
      <c r="D28" s="455"/>
      <c r="E28" s="455"/>
      <c r="F28" s="455"/>
      <c r="G28" s="455"/>
      <c r="H28" s="455"/>
      <c r="I28" s="455"/>
      <c r="J28" s="455"/>
      <c r="K28" s="455"/>
      <c r="L28" s="455"/>
      <c r="M28" s="455"/>
      <c r="N28" s="51"/>
      <c r="O28" s="51"/>
      <c r="P28" s="51"/>
      <c r="Q28" s="358"/>
      <c r="R28" s="454"/>
    </row>
    <row r="29" spans="1:18" s="173" customFormat="1" ht="17.100000000000001" customHeight="1" x14ac:dyDescent="0.2">
      <c r="A29" s="169">
        <v>3073</v>
      </c>
      <c r="B29" s="170" t="s">
        <v>47</v>
      </c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2"/>
      <c r="O29" s="172"/>
      <c r="P29" s="172"/>
      <c r="Q29" s="354">
        <f>Q53+Q30</f>
        <v>35753697000</v>
      </c>
      <c r="R29" s="422"/>
    </row>
    <row r="30" spans="1:18" s="187" customFormat="1" ht="17.100000000000001" customHeight="1" x14ac:dyDescent="0.2">
      <c r="A30" s="183" t="s">
        <v>703</v>
      </c>
      <c r="B30" s="184" t="s">
        <v>704</v>
      </c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200">
        <v>12</v>
      </c>
      <c r="O30" s="200" t="s">
        <v>234</v>
      </c>
      <c r="P30" s="186"/>
      <c r="Q30" s="355">
        <f>Q31</f>
        <v>108600000</v>
      </c>
      <c r="R30" s="423"/>
    </row>
    <row r="31" spans="1:18" ht="17.100000000000001" customHeight="1" x14ac:dyDescent="0.2">
      <c r="A31" s="58" t="s">
        <v>51</v>
      </c>
      <c r="B31" s="12" t="s">
        <v>52</v>
      </c>
      <c r="C31" s="9"/>
      <c r="D31" s="5"/>
      <c r="E31" s="896"/>
      <c r="F31" s="896"/>
      <c r="G31" s="896"/>
      <c r="H31" s="896"/>
      <c r="I31" s="896"/>
      <c r="J31" s="896"/>
      <c r="K31" s="896"/>
      <c r="L31" s="896"/>
      <c r="M31" s="5"/>
      <c r="N31" s="1"/>
      <c r="O31" s="1"/>
      <c r="P31" s="10"/>
      <c r="Q31" s="361">
        <f>Q47+Q32+Q39+Q43</f>
        <v>108600000</v>
      </c>
      <c r="R31" s="897"/>
    </row>
    <row r="32" spans="1:18" s="129" customFormat="1" ht="17.100000000000001" customHeight="1" x14ac:dyDescent="0.2">
      <c r="A32" s="128" t="s">
        <v>103</v>
      </c>
      <c r="B32" s="134" t="s">
        <v>104</v>
      </c>
      <c r="C32" s="86"/>
      <c r="D32" s="85"/>
      <c r="E32" s="904"/>
      <c r="F32" s="904"/>
      <c r="G32" s="904"/>
      <c r="H32" s="904"/>
      <c r="I32" s="904"/>
      <c r="J32" s="904"/>
      <c r="K32" s="904"/>
      <c r="L32" s="904"/>
      <c r="M32" s="85"/>
      <c r="N32" s="128"/>
      <c r="O32" s="128"/>
      <c r="P32" s="135"/>
      <c r="Q32" s="371">
        <f>Q33</f>
        <v>6400000</v>
      </c>
      <c r="R32" s="145"/>
    </row>
    <row r="33" spans="1:18" ht="17.100000000000001" customHeight="1" x14ac:dyDescent="0.35">
      <c r="A33" s="1">
        <v>521119</v>
      </c>
      <c r="B33" s="5" t="s">
        <v>48</v>
      </c>
      <c r="C33" s="5"/>
      <c r="D33" s="5"/>
      <c r="E33" s="5"/>
      <c r="F33" s="5"/>
      <c r="G33" s="5"/>
      <c r="H33" s="5"/>
      <c r="I33" s="5"/>
      <c r="J33" s="5"/>
      <c r="K33" s="896"/>
      <c r="L33" s="896"/>
      <c r="M33" s="896"/>
      <c r="N33" s="6"/>
      <c r="O33" s="6"/>
      <c r="P33" s="6"/>
      <c r="Q33" s="369">
        <f>Q34+Q36</f>
        <v>6400000</v>
      </c>
      <c r="R33" s="897" t="s">
        <v>562</v>
      </c>
    </row>
    <row r="34" spans="1:18" ht="17.100000000000001" customHeight="1" x14ac:dyDescent="0.2">
      <c r="A34" s="6"/>
      <c r="B34" s="8"/>
      <c r="C34" s="9" t="s">
        <v>290</v>
      </c>
      <c r="D34" s="5"/>
      <c r="E34" s="896"/>
      <c r="F34" s="896"/>
      <c r="G34" s="896"/>
      <c r="H34" s="896"/>
      <c r="I34" s="896"/>
      <c r="J34" s="896"/>
      <c r="K34" s="896"/>
      <c r="L34" s="896"/>
      <c r="M34" s="5"/>
      <c r="N34" s="1">
        <v>1</v>
      </c>
      <c r="O34" s="1" t="s">
        <v>366</v>
      </c>
      <c r="P34" s="10">
        <v>4000000</v>
      </c>
      <c r="Q34" s="367">
        <f>P34</f>
        <v>4000000</v>
      </c>
      <c r="R34" s="897"/>
    </row>
    <row r="35" spans="1:18" ht="17.100000000000001" customHeight="1" x14ac:dyDescent="0.2">
      <c r="A35" s="6"/>
      <c r="B35" s="5"/>
      <c r="C35" s="9" t="s">
        <v>291</v>
      </c>
      <c r="D35" s="5"/>
      <c r="E35" s="896"/>
      <c r="F35" s="896"/>
      <c r="G35" s="896"/>
      <c r="H35" s="896"/>
      <c r="I35" s="896"/>
      <c r="J35" s="896"/>
      <c r="K35" s="896"/>
      <c r="L35" s="896"/>
      <c r="M35" s="5"/>
      <c r="N35" s="1"/>
      <c r="O35" s="1"/>
      <c r="P35" s="10"/>
      <c r="Q35" s="367"/>
      <c r="R35" s="897"/>
    </row>
    <row r="36" spans="1:18" ht="17.100000000000001" customHeight="1" x14ac:dyDescent="0.2">
      <c r="A36" s="6"/>
      <c r="B36" s="5"/>
      <c r="C36" s="9" t="s">
        <v>292</v>
      </c>
      <c r="D36" s="5"/>
      <c r="E36" s="896"/>
      <c r="F36" s="896"/>
      <c r="G36" s="896"/>
      <c r="H36" s="896"/>
      <c r="I36" s="896"/>
      <c r="J36" s="896"/>
      <c r="K36" s="896"/>
      <c r="L36" s="896"/>
      <c r="M36" s="5"/>
      <c r="N36" s="1">
        <v>12</v>
      </c>
      <c r="O36" s="1" t="s">
        <v>234</v>
      </c>
      <c r="P36" s="10">
        <v>200000</v>
      </c>
      <c r="Q36" s="367">
        <f>N36*P36</f>
        <v>2400000</v>
      </c>
      <c r="R36" s="897"/>
    </row>
    <row r="37" spans="1:18" ht="17.100000000000001" customHeight="1" x14ac:dyDescent="0.2">
      <c r="A37" s="6"/>
      <c r="B37" s="5"/>
      <c r="C37" s="9" t="s">
        <v>293</v>
      </c>
      <c r="D37" s="5"/>
      <c r="E37" s="896"/>
      <c r="F37" s="896"/>
      <c r="G37" s="896"/>
      <c r="H37" s="896"/>
      <c r="I37" s="896"/>
      <c r="J37" s="896"/>
      <c r="K37" s="896"/>
      <c r="L37" s="896"/>
      <c r="M37" s="5"/>
      <c r="N37" s="1"/>
      <c r="O37" s="1"/>
      <c r="P37" s="10"/>
      <c r="Q37" s="367"/>
      <c r="R37" s="897"/>
    </row>
    <row r="38" spans="1:18" ht="17.100000000000001" customHeight="1" x14ac:dyDescent="0.2">
      <c r="A38" s="6"/>
      <c r="B38" s="5"/>
      <c r="C38" s="9"/>
      <c r="D38" s="5"/>
      <c r="E38" s="896"/>
      <c r="F38" s="896"/>
      <c r="G38" s="896"/>
      <c r="H38" s="896"/>
      <c r="I38" s="896"/>
      <c r="J38" s="896"/>
      <c r="K38" s="896"/>
      <c r="L38" s="896"/>
      <c r="M38" s="5"/>
      <c r="N38" s="1"/>
      <c r="O38" s="1"/>
      <c r="P38" s="10"/>
      <c r="Q38" s="367"/>
      <c r="R38" s="897"/>
    </row>
    <row r="39" spans="1:18" s="129" customFormat="1" ht="17.100000000000001" customHeight="1" x14ac:dyDescent="0.2">
      <c r="A39" s="158" t="s">
        <v>256</v>
      </c>
      <c r="B39" s="117" t="s">
        <v>257</v>
      </c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58"/>
      <c r="O39" s="158"/>
      <c r="P39" s="158"/>
      <c r="Q39" s="372">
        <f>Q40</f>
        <v>78000000</v>
      </c>
      <c r="R39" s="145"/>
    </row>
    <row r="40" spans="1:18" ht="17.100000000000001" customHeight="1" x14ac:dyDescent="0.35">
      <c r="A40" s="73">
        <v>521119</v>
      </c>
      <c r="B40" s="120" t="s">
        <v>169</v>
      </c>
      <c r="C40" s="120"/>
      <c r="D40" s="120"/>
      <c r="E40" s="119"/>
      <c r="F40" s="110"/>
      <c r="G40" s="110"/>
      <c r="H40" s="110"/>
      <c r="I40" s="110"/>
      <c r="J40" s="110"/>
      <c r="K40" s="110"/>
      <c r="L40" s="110"/>
      <c r="M40" s="110"/>
      <c r="N40" s="73"/>
      <c r="O40" s="73"/>
      <c r="P40" s="73"/>
      <c r="Q40" s="373">
        <f>Q41</f>
        <v>78000000</v>
      </c>
      <c r="R40" s="454" t="s">
        <v>562</v>
      </c>
    </row>
    <row r="41" spans="1:18" ht="17.100000000000001" customHeight="1" x14ac:dyDescent="0.2">
      <c r="A41" s="73"/>
      <c r="B41" s="74" t="s">
        <v>19</v>
      </c>
      <c r="C41" s="74" t="s">
        <v>259</v>
      </c>
      <c r="D41" s="74"/>
      <c r="E41" s="74"/>
      <c r="F41" s="74"/>
      <c r="G41" s="75"/>
      <c r="H41" s="75"/>
      <c r="I41" s="75"/>
      <c r="J41" s="75"/>
      <c r="K41" s="75"/>
      <c r="L41" s="75"/>
      <c r="M41" s="75"/>
      <c r="N41" s="73">
        <v>1</v>
      </c>
      <c r="O41" s="73" t="s">
        <v>366</v>
      </c>
      <c r="P41" s="14">
        <v>78000000</v>
      </c>
      <c r="Q41" s="374">
        <f>N41*P41</f>
        <v>78000000</v>
      </c>
      <c r="R41" s="897"/>
    </row>
    <row r="42" spans="1:18" ht="17.100000000000001" customHeight="1" x14ac:dyDescent="0.2">
      <c r="A42" s="73"/>
      <c r="B42" s="74"/>
      <c r="C42" s="74"/>
      <c r="D42" s="74"/>
      <c r="E42" s="75"/>
      <c r="F42" s="75"/>
      <c r="G42" s="75"/>
      <c r="H42" s="75"/>
      <c r="I42" s="75"/>
      <c r="J42" s="75"/>
      <c r="K42" s="75"/>
      <c r="L42" s="75"/>
      <c r="M42" s="74"/>
      <c r="N42" s="73"/>
      <c r="O42" s="73"/>
      <c r="P42" s="14"/>
      <c r="Q42" s="374"/>
      <c r="R42" s="897"/>
    </row>
    <row r="43" spans="1:18" s="129" customFormat="1" ht="17.100000000000001" customHeight="1" x14ac:dyDescent="0.2">
      <c r="A43" s="128" t="s">
        <v>105</v>
      </c>
      <c r="B43" s="85" t="s">
        <v>106</v>
      </c>
      <c r="C43" s="85"/>
      <c r="D43" s="85"/>
      <c r="E43" s="85"/>
      <c r="F43" s="85"/>
      <c r="G43" s="85"/>
      <c r="H43" s="85"/>
      <c r="I43" s="85"/>
      <c r="J43" s="85"/>
      <c r="K43" s="904"/>
      <c r="L43" s="904"/>
      <c r="M43" s="904"/>
      <c r="N43" s="128"/>
      <c r="O43" s="128"/>
      <c r="P43" s="136"/>
      <c r="Q43" s="375">
        <f>Q45</f>
        <v>17000000</v>
      </c>
      <c r="R43" s="145"/>
    </row>
    <row r="44" spans="1:18" ht="17.100000000000001" customHeight="1" x14ac:dyDescent="0.35">
      <c r="A44" s="1">
        <v>521119</v>
      </c>
      <c r="B44" s="5" t="s">
        <v>48</v>
      </c>
      <c r="C44" s="5"/>
      <c r="D44" s="5"/>
      <c r="E44" s="5"/>
      <c r="F44" s="5"/>
      <c r="G44" s="5"/>
      <c r="H44" s="5"/>
      <c r="I44" s="5"/>
      <c r="J44" s="5"/>
      <c r="K44" s="896"/>
      <c r="L44" s="896"/>
      <c r="M44" s="896"/>
      <c r="N44" s="1"/>
      <c r="O44" s="1"/>
      <c r="P44" s="40"/>
      <c r="Q44" s="369">
        <f>Q45</f>
        <v>17000000</v>
      </c>
      <c r="R44" s="454" t="s">
        <v>562</v>
      </c>
    </row>
    <row r="45" spans="1:18" ht="17.100000000000001" customHeight="1" x14ac:dyDescent="0.2">
      <c r="A45" s="72"/>
      <c r="B45" s="5"/>
      <c r="C45" s="5" t="s">
        <v>107</v>
      </c>
      <c r="D45" s="5"/>
      <c r="E45" s="5"/>
      <c r="F45" s="5"/>
      <c r="G45" s="5"/>
      <c r="H45" s="5"/>
      <c r="I45" s="5"/>
      <c r="J45" s="5"/>
      <c r="K45" s="896"/>
      <c r="L45" s="896"/>
      <c r="M45" s="896"/>
      <c r="N45" s="1">
        <v>1</v>
      </c>
      <c r="O45" s="1" t="s">
        <v>366</v>
      </c>
      <c r="P45" s="40">
        <v>17000000</v>
      </c>
      <c r="Q45" s="370">
        <f>P45</f>
        <v>17000000</v>
      </c>
      <c r="R45" s="897"/>
    </row>
    <row r="46" spans="1:18" ht="17.100000000000001" customHeight="1" x14ac:dyDescent="0.2">
      <c r="A46" s="72"/>
      <c r="B46" s="5"/>
      <c r="C46" s="5"/>
      <c r="D46" s="5"/>
      <c r="E46" s="5"/>
      <c r="F46" s="5"/>
      <c r="G46" s="5"/>
      <c r="H46" s="5"/>
      <c r="I46" s="5"/>
      <c r="J46" s="5"/>
      <c r="K46" s="896"/>
      <c r="L46" s="896"/>
      <c r="M46" s="896"/>
      <c r="N46" s="1"/>
      <c r="O46" s="1"/>
      <c r="P46" s="40"/>
      <c r="Q46" s="370"/>
      <c r="R46" s="897"/>
    </row>
    <row r="47" spans="1:18" s="129" customFormat="1" ht="17.100000000000001" customHeight="1" x14ac:dyDescent="0.2">
      <c r="A47" s="130" t="s">
        <v>564</v>
      </c>
      <c r="B47" s="85" t="s">
        <v>705</v>
      </c>
      <c r="C47" s="86"/>
      <c r="D47" s="85"/>
      <c r="E47" s="904"/>
      <c r="F47" s="904"/>
      <c r="G47" s="904"/>
      <c r="H47" s="904"/>
      <c r="I47" s="904"/>
      <c r="J47" s="904"/>
      <c r="K47" s="904"/>
      <c r="L47" s="904"/>
      <c r="M47" s="85"/>
      <c r="N47" s="128"/>
      <c r="O47" s="128"/>
      <c r="P47" s="131"/>
      <c r="Q47" s="368">
        <f>Q48</f>
        <v>7200000</v>
      </c>
      <c r="R47" s="145"/>
    </row>
    <row r="48" spans="1:18" ht="17.100000000000001" customHeight="1" x14ac:dyDescent="0.35">
      <c r="A48" s="450">
        <v>521115</v>
      </c>
      <c r="B48" s="5" t="s">
        <v>706</v>
      </c>
      <c r="C48" s="9"/>
      <c r="D48" s="5"/>
      <c r="E48" s="896"/>
      <c r="F48" s="896"/>
      <c r="G48" s="896"/>
      <c r="H48" s="896"/>
      <c r="I48" s="896"/>
      <c r="J48" s="896"/>
      <c r="K48" s="896"/>
      <c r="L48" s="896"/>
      <c r="M48" s="5"/>
      <c r="N48" s="1"/>
      <c r="O48" s="1"/>
      <c r="P48" s="14"/>
      <c r="Q48" s="369">
        <f>Q49+Q50+Q51</f>
        <v>7200000</v>
      </c>
      <c r="R48" s="454" t="s">
        <v>562</v>
      </c>
    </row>
    <row r="49" spans="1:18" ht="17.100000000000001" customHeight="1" x14ac:dyDescent="0.2">
      <c r="A49" s="72"/>
      <c r="B49" s="5" t="s">
        <v>19</v>
      </c>
      <c r="C49" s="5" t="s">
        <v>210</v>
      </c>
      <c r="D49" s="5" t="s">
        <v>9</v>
      </c>
      <c r="E49" s="896">
        <v>1</v>
      </c>
      <c r="F49" s="896" t="s">
        <v>213</v>
      </c>
      <c r="G49" s="896" t="s">
        <v>11</v>
      </c>
      <c r="H49" s="896">
        <v>12</v>
      </c>
      <c r="I49" s="896" t="s">
        <v>214</v>
      </c>
      <c r="J49" s="5" t="s">
        <v>14</v>
      </c>
      <c r="K49" s="896"/>
      <c r="L49" s="896"/>
      <c r="M49" s="5"/>
      <c r="N49" s="1">
        <f>E49*H49</f>
        <v>12</v>
      </c>
      <c r="O49" s="1" t="s">
        <v>23</v>
      </c>
      <c r="P49" s="14">
        <v>150000</v>
      </c>
      <c r="Q49" s="370">
        <f>N49*P49</f>
        <v>1800000</v>
      </c>
      <c r="R49" s="897"/>
    </row>
    <row r="50" spans="1:18" ht="17.100000000000001" customHeight="1" x14ac:dyDescent="0.2">
      <c r="A50" s="72"/>
      <c r="B50" s="5" t="s">
        <v>19</v>
      </c>
      <c r="C50" s="5" t="s">
        <v>211</v>
      </c>
      <c r="D50" s="5" t="s">
        <v>9</v>
      </c>
      <c r="E50" s="896">
        <v>1</v>
      </c>
      <c r="F50" s="896" t="s">
        <v>213</v>
      </c>
      <c r="G50" s="896" t="s">
        <v>11</v>
      </c>
      <c r="H50" s="896">
        <v>12</v>
      </c>
      <c r="I50" s="896" t="s">
        <v>214</v>
      </c>
      <c r="J50" s="5" t="s">
        <v>14</v>
      </c>
      <c r="K50" s="896"/>
      <c r="L50" s="896"/>
      <c r="M50" s="5"/>
      <c r="N50" s="1">
        <f t="shared" ref="N50:N51" si="2">E50*H50</f>
        <v>12</v>
      </c>
      <c r="O50" s="1" t="s">
        <v>23</v>
      </c>
      <c r="P50" s="14">
        <v>150000</v>
      </c>
      <c r="Q50" s="370">
        <f t="shared" ref="Q50:Q51" si="3">N50*P50</f>
        <v>1800000</v>
      </c>
      <c r="R50" s="897"/>
    </row>
    <row r="51" spans="1:18" ht="17.100000000000001" customHeight="1" x14ac:dyDescent="0.2">
      <c r="A51" s="72"/>
      <c r="B51" s="5" t="s">
        <v>19</v>
      </c>
      <c r="C51" s="5" t="s">
        <v>212</v>
      </c>
      <c r="D51" s="5" t="s">
        <v>9</v>
      </c>
      <c r="E51" s="896">
        <v>1</v>
      </c>
      <c r="F51" s="896" t="s">
        <v>213</v>
      </c>
      <c r="G51" s="896" t="s">
        <v>11</v>
      </c>
      <c r="H51" s="896">
        <v>12</v>
      </c>
      <c r="I51" s="896" t="s">
        <v>214</v>
      </c>
      <c r="J51" s="5" t="s">
        <v>14</v>
      </c>
      <c r="K51" s="896"/>
      <c r="L51" s="896"/>
      <c r="M51" s="5"/>
      <c r="N51" s="1">
        <f t="shared" si="2"/>
        <v>12</v>
      </c>
      <c r="O51" s="1" t="s">
        <v>23</v>
      </c>
      <c r="P51" s="14">
        <v>300000</v>
      </c>
      <c r="Q51" s="370">
        <f t="shared" si="3"/>
        <v>3600000</v>
      </c>
      <c r="R51" s="897"/>
    </row>
    <row r="52" spans="1:18" s="187" customFormat="1" ht="17.100000000000001" customHeight="1" x14ac:dyDescent="0.2">
      <c r="A52" s="183"/>
      <c r="B52" s="184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200"/>
      <c r="O52" s="200"/>
      <c r="P52" s="186"/>
      <c r="Q52" s="355"/>
      <c r="R52" s="423"/>
    </row>
    <row r="53" spans="1:18" s="187" customFormat="1" ht="17.100000000000001" customHeight="1" x14ac:dyDescent="0.2">
      <c r="A53" s="183" t="s">
        <v>220</v>
      </c>
      <c r="B53" s="184" t="s">
        <v>294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Q54+Q57</f>
        <v>35645097000</v>
      </c>
      <c r="R53" s="423"/>
    </row>
    <row r="54" spans="1:18" s="59" customFormat="1" ht="17.100000000000001" customHeight="1" x14ac:dyDescent="0.2">
      <c r="A54" s="58" t="s">
        <v>82</v>
      </c>
      <c r="B54" s="125" t="s">
        <v>83</v>
      </c>
      <c r="C54" s="456"/>
      <c r="D54" s="456"/>
      <c r="E54" s="456"/>
      <c r="F54" s="456"/>
      <c r="G54" s="456"/>
      <c r="H54" s="456"/>
      <c r="I54" s="456"/>
      <c r="J54" s="456"/>
      <c r="K54" s="456"/>
      <c r="L54" s="456"/>
      <c r="M54" s="456"/>
      <c r="N54" s="11"/>
      <c r="O54" s="11"/>
      <c r="P54" s="11"/>
      <c r="Q54" s="359">
        <f>Q55</f>
        <v>35099833000</v>
      </c>
      <c r="R54" s="425"/>
    </row>
    <row r="55" spans="1:18" s="54" customFormat="1" ht="17.100000000000001" customHeight="1" x14ac:dyDescent="0.2">
      <c r="A55" s="11" t="s">
        <v>274</v>
      </c>
      <c r="B55" s="2" t="s">
        <v>83</v>
      </c>
      <c r="C55" s="896"/>
      <c r="D55" s="896"/>
      <c r="E55" s="896"/>
      <c r="F55" s="896"/>
      <c r="G55" s="896"/>
      <c r="H55" s="896"/>
      <c r="I55" s="896"/>
      <c r="J55" s="896"/>
      <c r="K55" s="896"/>
      <c r="L55" s="896"/>
      <c r="M55" s="896"/>
      <c r="N55" s="1"/>
      <c r="O55" s="1"/>
      <c r="P55" s="1"/>
      <c r="Q55" s="360">
        <v>35099833000</v>
      </c>
      <c r="R55" s="426"/>
    </row>
    <row r="56" spans="1:18" s="54" customFormat="1" ht="17.100000000000001" customHeight="1" x14ac:dyDescent="0.2">
      <c r="A56" s="1"/>
      <c r="B56" s="2"/>
      <c r="C56" s="896"/>
      <c r="D56" s="896"/>
      <c r="E56" s="896"/>
      <c r="F56" s="896"/>
      <c r="G56" s="896"/>
      <c r="H56" s="896"/>
      <c r="I56" s="896"/>
      <c r="J56" s="896"/>
      <c r="K56" s="896"/>
      <c r="L56" s="896"/>
      <c r="M56" s="896"/>
      <c r="N56" s="1"/>
      <c r="O56" s="1"/>
      <c r="P56" s="1"/>
      <c r="Q56" s="360"/>
      <c r="R56" s="426"/>
    </row>
    <row r="57" spans="1:18" ht="17.100000000000001" customHeight="1" x14ac:dyDescent="0.2">
      <c r="A57" s="58" t="s">
        <v>44</v>
      </c>
      <c r="B57" s="12" t="s">
        <v>895</v>
      </c>
      <c r="C57" s="9"/>
      <c r="D57" s="5"/>
      <c r="E57" s="896"/>
      <c r="F57" s="896"/>
      <c r="G57" s="896"/>
      <c r="H57" s="896"/>
      <c r="I57" s="896"/>
      <c r="J57" s="896"/>
      <c r="K57" s="896"/>
      <c r="L57" s="896"/>
      <c r="M57" s="5"/>
      <c r="N57" s="1"/>
      <c r="O57" s="1"/>
      <c r="P57" s="10"/>
      <c r="Q57" s="361">
        <f>Q58+Q62+Q84+Q98</f>
        <v>545264000</v>
      </c>
      <c r="R57" s="897"/>
    </row>
    <row r="58" spans="1:18" s="129" customFormat="1" ht="17.100000000000001" customHeight="1" x14ac:dyDescent="0.2">
      <c r="A58" s="153" t="s">
        <v>138</v>
      </c>
      <c r="B58" s="100" t="s">
        <v>139</v>
      </c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54"/>
      <c r="O58" s="154"/>
      <c r="P58" s="154"/>
      <c r="Q58" s="362">
        <f>Q60</f>
        <v>35964000</v>
      </c>
      <c r="R58" s="145"/>
    </row>
    <row r="59" spans="1:18" ht="17.100000000000001" customHeight="1" x14ac:dyDescent="0.35">
      <c r="A59" s="94">
        <v>522112</v>
      </c>
      <c r="B59" s="41" t="s">
        <v>140</v>
      </c>
      <c r="C59" s="39"/>
      <c r="D59" s="39"/>
      <c r="E59" s="95"/>
      <c r="F59" s="95"/>
      <c r="G59" s="95"/>
      <c r="H59" s="95"/>
      <c r="I59" s="95"/>
      <c r="J59" s="95"/>
      <c r="K59" s="95"/>
      <c r="L59" s="95"/>
      <c r="M59" s="98"/>
      <c r="N59" s="96"/>
      <c r="O59" s="96"/>
      <c r="P59" s="96"/>
      <c r="Q59" s="363">
        <f>Q60</f>
        <v>35964000</v>
      </c>
      <c r="R59" s="897"/>
    </row>
    <row r="60" spans="1:18" ht="17.100000000000001" customHeight="1" x14ac:dyDescent="0.2">
      <c r="A60" s="96"/>
      <c r="B60" s="101" t="s">
        <v>20</v>
      </c>
      <c r="C60" s="95" t="s">
        <v>620</v>
      </c>
      <c r="D60" s="95"/>
      <c r="E60" s="5"/>
      <c r="F60" s="95"/>
      <c r="G60" s="98"/>
      <c r="H60" s="98"/>
      <c r="I60" s="98"/>
      <c r="J60" s="98"/>
      <c r="K60" s="98"/>
      <c r="L60" s="98"/>
      <c r="M60" s="95"/>
      <c r="N60" s="94">
        <v>1</v>
      </c>
      <c r="O60" s="94" t="s">
        <v>366</v>
      </c>
      <c r="P60" s="40">
        <v>35964000</v>
      </c>
      <c r="Q60" s="364">
        <f>N60*P60</f>
        <v>35964000</v>
      </c>
      <c r="R60" s="897" t="s">
        <v>562</v>
      </c>
    </row>
    <row r="61" spans="1:18" ht="17.100000000000001" customHeight="1" x14ac:dyDescent="0.2">
      <c r="A61" s="94"/>
      <c r="B61" s="95"/>
      <c r="C61" s="95"/>
      <c r="D61" s="95"/>
      <c r="E61" s="5"/>
      <c r="F61" s="95"/>
      <c r="G61" s="98"/>
      <c r="H61" s="98"/>
      <c r="I61" s="98"/>
      <c r="J61" s="98"/>
      <c r="K61" s="98"/>
      <c r="L61" s="98"/>
      <c r="M61" s="98"/>
      <c r="N61" s="94"/>
      <c r="O61" s="94"/>
      <c r="P61" s="76"/>
      <c r="Q61" s="364"/>
      <c r="R61" s="897"/>
    </row>
    <row r="62" spans="1:18" s="129" customFormat="1" ht="17.100000000000001" customHeight="1" x14ac:dyDescent="0.2">
      <c r="A62" s="128" t="s">
        <v>101</v>
      </c>
      <c r="B62" s="85" t="s">
        <v>102</v>
      </c>
      <c r="C62" s="86"/>
      <c r="D62" s="85"/>
      <c r="E62" s="904"/>
      <c r="F62" s="904"/>
      <c r="G62" s="904"/>
      <c r="H62" s="904"/>
      <c r="I62" s="904"/>
      <c r="J62" s="904"/>
      <c r="K62" s="85"/>
      <c r="L62" s="85"/>
      <c r="M62" s="904"/>
      <c r="N62" s="128"/>
      <c r="O62" s="128"/>
      <c r="P62" s="128"/>
      <c r="Q62" s="357">
        <f>Q63</f>
        <v>195840000</v>
      </c>
      <c r="R62" s="145"/>
    </row>
    <row r="63" spans="1:18" ht="17.100000000000001" customHeight="1" x14ac:dyDescent="0.35">
      <c r="A63" s="1">
        <v>521811</v>
      </c>
      <c r="B63" s="1056" t="s">
        <v>49</v>
      </c>
      <c r="C63" s="1057"/>
      <c r="D63" s="1057"/>
      <c r="E63" s="1057"/>
      <c r="F63" s="1057"/>
      <c r="G63" s="1057"/>
      <c r="H63" s="1057"/>
      <c r="I63" s="1057"/>
      <c r="J63" s="1057"/>
      <c r="K63" s="1057"/>
      <c r="L63" s="1057"/>
      <c r="M63" s="896"/>
      <c r="N63" s="1"/>
      <c r="O63" s="1"/>
      <c r="P63" s="1"/>
      <c r="Q63" s="365">
        <f>Q64</f>
        <v>195840000</v>
      </c>
      <c r="R63" s="897" t="s">
        <v>562</v>
      </c>
    </row>
    <row r="64" spans="1:18" ht="17.100000000000001" customHeight="1" x14ac:dyDescent="0.2">
      <c r="A64" s="1"/>
      <c r="B64" s="5" t="s">
        <v>26</v>
      </c>
      <c r="C64" s="9" t="s">
        <v>611</v>
      </c>
      <c r="D64" s="5"/>
      <c r="E64" s="5"/>
      <c r="F64" s="5"/>
      <c r="G64" s="5"/>
      <c r="H64" s="5"/>
      <c r="I64" s="5"/>
      <c r="J64" s="5"/>
      <c r="K64" s="5"/>
      <c r="L64" s="5"/>
      <c r="M64" s="5"/>
      <c r="N64" s="450">
        <f>SUM(N65:N82)</f>
        <v>128</v>
      </c>
      <c r="O64" s="450" t="s">
        <v>15</v>
      </c>
      <c r="P64" s="16">
        <v>1530000</v>
      </c>
      <c r="Q64" s="366">
        <f>N64*P64</f>
        <v>195840000</v>
      </c>
      <c r="R64" s="897"/>
    </row>
    <row r="65" spans="1:21" s="474" customFormat="1" ht="17.100000000000001" customHeight="1" x14ac:dyDescent="0.2">
      <c r="A65" s="454"/>
      <c r="B65" s="471"/>
      <c r="C65" s="472" t="s">
        <v>925</v>
      </c>
      <c r="D65" s="471"/>
      <c r="E65" s="471"/>
      <c r="F65" s="471"/>
      <c r="G65" s="471"/>
      <c r="H65" s="471"/>
      <c r="I65" s="471"/>
      <c r="J65" s="471"/>
      <c r="K65" s="471"/>
      <c r="L65" s="471"/>
      <c r="M65" s="471"/>
      <c r="N65" s="454">
        <v>9</v>
      </c>
      <c r="O65" s="450" t="s">
        <v>15</v>
      </c>
      <c r="P65" s="16">
        <v>1530000</v>
      </c>
      <c r="Q65" s="473">
        <f>N65*P65</f>
        <v>13770000</v>
      </c>
      <c r="R65" s="510"/>
      <c r="S65" s="504"/>
      <c r="T65" s="548"/>
      <c r="U65" s="503"/>
    </row>
    <row r="66" spans="1:21" s="474" customFormat="1" ht="17.100000000000001" customHeight="1" x14ac:dyDescent="0.2">
      <c r="A66" s="475"/>
      <c r="B66" s="476"/>
      <c r="C66" s="472" t="s">
        <v>926</v>
      </c>
      <c r="D66" s="471"/>
      <c r="E66" s="477"/>
      <c r="F66" s="477"/>
      <c r="G66" s="477"/>
      <c r="H66" s="477"/>
      <c r="I66" s="477"/>
      <c r="J66" s="477"/>
      <c r="K66" s="477"/>
      <c r="L66" s="477"/>
      <c r="M66" s="471"/>
      <c r="N66" s="454">
        <v>10</v>
      </c>
      <c r="O66" s="450" t="s">
        <v>15</v>
      </c>
      <c r="P66" s="16">
        <v>1530000</v>
      </c>
      <c r="Q66" s="473">
        <f t="shared" ref="Q66:Q82" si="4">N66*P66</f>
        <v>15300000</v>
      </c>
      <c r="R66" s="510"/>
      <c r="S66" s="504"/>
      <c r="T66" s="548"/>
      <c r="U66" s="503"/>
    </row>
    <row r="67" spans="1:21" s="474" customFormat="1" ht="17.100000000000001" customHeight="1" x14ac:dyDescent="0.2">
      <c r="A67" s="475"/>
      <c r="B67" s="476"/>
      <c r="C67" s="472" t="s">
        <v>927</v>
      </c>
      <c r="D67" s="471"/>
      <c r="E67" s="477"/>
      <c r="F67" s="477"/>
      <c r="G67" s="477"/>
      <c r="H67" s="477"/>
      <c r="I67" s="477"/>
      <c r="J67" s="477"/>
      <c r="K67" s="477"/>
      <c r="L67" s="477"/>
      <c r="M67" s="471"/>
      <c r="N67" s="454">
        <v>14</v>
      </c>
      <c r="O67" s="450" t="s">
        <v>15</v>
      </c>
      <c r="P67" s="16">
        <v>1530000</v>
      </c>
      <c r="Q67" s="473">
        <f t="shared" si="4"/>
        <v>21420000</v>
      </c>
      <c r="R67" s="475"/>
      <c r="S67" s="504"/>
      <c r="T67" s="548"/>
      <c r="U67" s="503"/>
    </row>
    <row r="68" spans="1:21" s="474" customFormat="1" ht="17.100000000000001" customHeight="1" x14ac:dyDescent="0.2">
      <c r="A68" s="475"/>
      <c r="B68" s="476"/>
      <c r="C68" s="472" t="s">
        <v>928</v>
      </c>
      <c r="D68" s="471"/>
      <c r="E68" s="477"/>
      <c r="F68" s="477"/>
      <c r="G68" s="477"/>
      <c r="H68" s="477"/>
      <c r="I68" s="477"/>
      <c r="J68" s="477"/>
      <c r="K68" s="477"/>
      <c r="L68" s="477"/>
      <c r="M68" s="471"/>
      <c r="N68" s="454">
        <v>5</v>
      </c>
      <c r="O68" s="450" t="s">
        <v>15</v>
      </c>
      <c r="P68" s="16">
        <v>1530000</v>
      </c>
      <c r="Q68" s="473">
        <f t="shared" si="4"/>
        <v>7650000</v>
      </c>
      <c r="R68" s="475"/>
      <c r="S68" s="504"/>
      <c r="T68" s="548"/>
      <c r="U68" s="503"/>
    </row>
    <row r="69" spans="1:21" s="474" customFormat="1" ht="17.100000000000001" customHeight="1" x14ac:dyDescent="0.2">
      <c r="A69" s="475"/>
      <c r="B69" s="476"/>
      <c r="C69" s="472" t="s">
        <v>929</v>
      </c>
      <c r="D69" s="471"/>
      <c r="E69" s="477"/>
      <c r="F69" s="477"/>
      <c r="G69" s="477"/>
      <c r="H69" s="477"/>
      <c r="I69" s="477"/>
      <c r="J69" s="477"/>
      <c r="K69" s="477"/>
      <c r="L69" s="477"/>
      <c r="M69" s="471"/>
      <c r="N69" s="454">
        <v>5</v>
      </c>
      <c r="O69" s="450" t="s">
        <v>15</v>
      </c>
      <c r="P69" s="16">
        <v>1530000</v>
      </c>
      <c r="Q69" s="473">
        <f t="shared" si="4"/>
        <v>7650000</v>
      </c>
      <c r="R69" s="475"/>
      <c r="S69" s="504"/>
      <c r="T69" s="548"/>
      <c r="U69" s="503"/>
    </row>
    <row r="70" spans="1:21" s="474" customFormat="1" ht="17.100000000000001" customHeight="1" x14ac:dyDescent="0.2">
      <c r="A70" s="475"/>
      <c r="B70" s="476"/>
      <c r="C70" s="472" t="s">
        <v>930</v>
      </c>
      <c r="D70" s="471"/>
      <c r="E70" s="477"/>
      <c r="F70" s="477"/>
      <c r="G70" s="477"/>
      <c r="H70" s="477"/>
      <c r="I70" s="477"/>
      <c r="J70" s="477"/>
      <c r="K70" s="477"/>
      <c r="L70" s="477"/>
      <c r="M70" s="471"/>
      <c r="N70" s="454">
        <v>5</v>
      </c>
      <c r="O70" s="450" t="s">
        <v>15</v>
      </c>
      <c r="P70" s="16">
        <v>1530000</v>
      </c>
      <c r="Q70" s="473">
        <f t="shared" si="4"/>
        <v>7650000</v>
      </c>
      <c r="R70" s="475"/>
      <c r="S70" s="504"/>
      <c r="T70" s="548"/>
      <c r="U70" s="503"/>
    </row>
    <row r="71" spans="1:21" s="474" customFormat="1" ht="17.100000000000001" customHeight="1" x14ac:dyDescent="0.2">
      <c r="A71" s="475"/>
      <c r="B71" s="476"/>
      <c r="C71" s="472" t="s">
        <v>931</v>
      </c>
      <c r="D71" s="471"/>
      <c r="E71" s="477"/>
      <c r="F71" s="477"/>
      <c r="G71" s="477"/>
      <c r="H71" s="477"/>
      <c r="I71" s="477"/>
      <c r="J71" s="477"/>
      <c r="K71" s="477"/>
      <c r="L71" s="477"/>
      <c r="M71" s="471"/>
      <c r="N71" s="454">
        <v>6</v>
      </c>
      <c r="O71" s="450" t="s">
        <v>15</v>
      </c>
      <c r="P71" s="16">
        <v>1530000</v>
      </c>
      <c r="Q71" s="473">
        <f t="shared" si="4"/>
        <v>9180000</v>
      </c>
      <c r="R71" s="475"/>
      <c r="S71" s="504"/>
      <c r="T71" s="548"/>
      <c r="U71" s="503"/>
    </row>
    <row r="72" spans="1:21" s="474" customFormat="1" ht="17.100000000000001" customHeight="1" x14ac:dyDescent="0.2">
      <c r="A72" s="475"/>
      <c r="B72" s="476"/>
      <c r="C72" s="472" t="s">
        <v>932</v>
      </c>
      <c r="D72" s="471"/>
      <c r="E72" s="477"/>
      <c r="F72" s="477"/>
      <c r="G72" s="477"/>
      <c r="H72" s="477"/>
      <c r="I72" s="477"/>
      <c r="J72" s="477"/>
      <c r="K72" s="477"/>
      <c r="L72" s="477"/>
      <c r="M72" s="471"/>
      <c r="N72" s="454">
        <v>5</v>
      </c>
      <c r="O72" s="450" t="s">
        <v>15</v>
      </c>
      <c r="P72" s="16">
        <v>1530000</v>
      </c>
      <c r="Q72" s="473">
        <f t="shared" si="4"/>
        <v>7650000</v>
      </c>
      <c r="R72" s="475"/>
      <c r="S72" s="504"/>
      <c r="T72" s="548"/>
      <c r="U72" s="503"/>
    </row>
    <row r="73" spans="1:21" s="474" customFormat="1" ht="17.100000000000001" customHeight="1" x14ac:dyDescent="0.2">
      <c r="A73" s="475"/>
      <c r="B73" s="476"/>
      <c r="C73" s="472" t="s">
        <v>933</v>
      </c>
      <c r="D73" s="471"/>
      <c r="E73" s="477"/>
      <c r="F73" s="477"/>
      <c r="G73" s="477"/>
      <c r="H73" s="477"/>
      <c r="I73" s="477"/>
      <c r="J73" s="477"/>
      <c r="K73" s="477"/>
      <c r="L73" s="477"/>
      <c r="M73" s="471"/>
      <c r="N73" s="454">
        <v>6</v>
      </c>
      <c r="O73" s="450" t="s">
        <v>15</v>
      </c>
      <c r="P73" s="16">
        <v>1530000</v>
      </c>
      <c r="Q73" s="473">
        <f t="shared" si="4"/>
        <v>9180000</v>
      </c>
      <c r="R73" s="475"/>
      <c r="S73" s="504"/>
      <c r="T73" s="548"/>
      <c r="U73" s="503"/>
    </row>
    <row r="74" spans="1:21" s="474" customFormat="1" ht="17.100000000000001" customHeight="1" x14ac:dyDescent="0.2">
      <c r="A74" s="475"/>
      <c r="B74" s="476"/>
      <c r="C74" s="472" t="s">
        <v>934</v>
      </c>
      <c r="D74" s="471"/>
      <c r="E74" s="477"/>
      <c r="F74" s="477"/>
      <c r="G74" s="477"/>
      <c r="H74" s="477"/>
      <c r="I74" s="477"/>
      <c r="J74" s="477"/>
      <c r="K74" s="477"/>
      <c r="L74" s="477"/>
      <c r="M74" s="471"/>
      <c r="N74" s="454">
        <v>4</v>
      </c>
      <c r="O74" s="450" t="s">
        <v>15</v>
      </c>
      <c r="P74" s="16">
        <v>1530000</v>
      </c>
      <c r="Q74" s="473">
        <f t="shared" si="4"/>
        <v>6120000</v>
      </c>
      <c r="R74" s="475"/>
      <c r="S74" s="504"/>
      <c r="T74" s="548">
        <v>169830000</v>
      </c>
      <c r="U74" s="503"/>
    </row>
    <row r="75" spans="1:21" s="474" customFormat="1" ht="17.100000000000001" customHeight="1" x14ac:dyDescent="0.2">
      <c r="A75" s="475"/>
      <c r="B75" s="476"/>
      <c r="C75" s="472" t="s">
        <v>935</v>
      </c>
      <c r="D75" s="471"/>
      <c r="E75" s="477"/>
      <c r="F75" s="477"/>
      <c r="G75" s="477"/>
      <c r="H75" s="477"/>
      <c r="I75" s="477"/>
      <c r="J75" s="477"/>
      <c r="K75" s="477"/>
      <c r="L75" s="477"/>
      <c r="M75" s="471"/>
      <c r="N75" s="454">
        <v>4</v>
      </c>
      <c r="O75" s="450" t="s">
        <v>15</v>
      </c>
      <c r="P75" s="16">
        <v>1530000</v>
      </c>
      <c r="Q75" s="473">
        <f t="shared" si="4"/>
        <v>6120000</v>
      </c>
      <c r="R75" s="475"/>
      <c r="S75" s="504"/>
      <c r="T75" s="544">
        <v>212670000</v>
      </c>
      <c r="U75" s="503"/>
    </row>
    <row r="76" spans="1:21" s="474" customFormat="1" ht="17.100000000000001" customHeight="1" x14ac:dyDescent="0.2">
      <c r="A76" s="475"/>
      <c r="B76" s="476"/>
      <c r="C76" s="472" t="s">
        <v>936</v>
      </c>
      <c r="D76" s="471"/>
      <c r="E76" s="477"/>
      <c r="F76" s="477"/>
      <c r="G76" s="477"/>
      <c r="H76" s="477"/>
      <c r="I76" s="477"/>
      <c r="J76" s="477"/>
      <c r="K76" s="477"/>
      <c r="L76" s="477"/>
      <c r="M76" s="471"/>
      <c r="N76" s="454">
        <v>14</v>
      </c>
      <c r="O76" s="450" t="s">
        <v>15</v>
      </c>
      <c r="P76" s="16">
        <v>1530000</v>
      </c>
      <c r="Q76" s="473">
        <f t="shared" si="4"/>
        <v>21420000</v>
      </c>
      <c r="R76" s="475"/>
      <c r="S76" s="504"/>
      <c r="T76" s="544"/>
      <c r="U76" s="503"/>
    </row>
    <row r="77" spans="1:21" s="474" customFormat="1" ht="17.100000000000001" customHeight="1" x14ac:dyDescent="0.2">
      <c r="A77" s="475"/>
      <c r="B77" s="476"/>
      <c r="C77" s="472" t="s">
        <v>937</v>
      </c>
      <c r="D77" s="471"/>
      <c r="E77" s="477"/>
      <c r="F77" s="477"/>
      <c r="G77" s="477"/>
      <c r="H77" s="477"/>
      <c r="I77" s="477"/>
      <c r="J77" s="477"/>
      <c r="K77" s="477"/>
      <c r="L77" s="477"/>
      <c r="M77" s="471"/>
      <c r="N77" s="454">
        <v>8</v>
      </c>
      <c r="O77" s="450" t="s">
        <v>15</v>
      </c>
      <c r="P77" s="16">
        <v>1530000</v>
      </c>
      <c r="Q77" s="473">
        <f t="shared" si="4"/>
        <v>12240000</v>
      </c>
      <c r="R77" s="475"/>
      <c r="S77" s="504"/>
      <c r="T77" s="548"/>
      <c r="U77" s="503"/>
    </row>
    <row r="78" spans="1:21" s="474" customFormat="1" ht="17.100000000000001" customHeight="1" x14ac:dyDescent="0.2">
      <c r="A78" s="475"/>
      <c r="B78" s="476"/>
      <c r="C78" s="472" t="s">
        <v>938</v>
      </c>
      <c r="D78" s="471"/>
      <c r="E78" s="477"/>
      <c r="F78" s="477"/>
      <c r="G78" s="477"/>
      <c r="H78" s="477"/>
      <c r="I78" s="477"/>
      <c r="J78" s="477"/>
      <c r="K78" s="477"/>
      <c r="L78" s="477"/>
      <c r="M78" s="471"/>
      <c r="N78" s="454">
        <v>8</v>
      </c>
      <c r="O78" s="450" t="s">
        <v>15</v>
      </c>
      <c r="P78" s="16">
        <v>1530000</v>
      </c>
      <c r="Q78" s="473">
        <f t="shared" si="4"/>
        <v>12240000</v>
      </c>
      <c r="R78" s="475"/>
      <c r="S78" s="504"/>
      <c r="T78" s="548"/>
      <c r="U78" s="503"/>
    </row>
    <row r="79" spans="1:21" s="474" customFormat="1" ht="17.100000000000001" customHeight="1" x14ac:dyDescent="0.2">
      <c r="A79" s="475"/>
      <c r="B79" s="476"/>
      <c r="C79" s="472" t="s">
        <v>939</v>
      </c>
      <c r="D79" s="471"/>
      <c r="E79" s="477"/>
      <c r="F79" s="477"/>
      <c r="G79" s="477"/>
      <c r="H79" s="477"/>
      <c r="I79" s="477"/>
      <c r="J79" s="477"/>
      <c r="K79" s="477"/>
      <c r="L79" s="477"/>
      <c r="M79" s="471"/>
      <c r="N79" s="454">
        <v>4</v>
      </c>
      <c r="O79" s="450" t="s">
        <v>15</v>
      </c>
      <c r="P79" s="16">
        <v>1530000</v>
      </c>
      <c r="Q79" s="473">
        <f t="shared" si="4"/>
        <v>6120000</v>
      </c>
      <c r="R79" s="475"/>
      <c r="S79" s="504"/>
      <c r="T79" s="548"/>
      <c r="U79" s="503"/>
    </row>
    <row r="80" spans="1:21" s="474" customFormat="1" ht="17.100000000000001" customHeight="1" x14ac:dyDescent="0.2">
      <c r="A80" s="475"/>
      <c r="B80" s="476"/>
      <c r="C80" s="472" t="s">
        <v>609</v>
      </c>
      <c r="D80" s="471"/>
      <c r="E80" s="477"/>
      <c r="F80" s="477"/>
      <c r="G80" s="477"/>
      <c r="H80" s="477"/>
      <c r="I80" s="477"/>
      <c r="J80" s="477"/>
      <c r="K80" s="477"/>
      <c r="L80" s="477"/>
      <c r="M80" s="471"/>
      <c r="N80" s="454">
        <v>8</v>
      </c>
      <c r="O80" s="450" t="s">
        <v>15</v>
      </c>
      <c r="P80" s="16">
        <v>1530000</v>
      </c>
      <c r="Q80" s="473">
        <f t="shared" si="4"/>
        <v>12240000</v>
      </c>
      <c r="R80" s="475"/>
      <c r="S80" s="504"/>
      <c r="T80" s="548"/>
      <c r="U80" s="503"/>
    </row>
    <row r="81" spans="1:22" s="474" customFormat="1" ht="17.100000000000001" customHeight="1" x14ac:dyDescent="0.2">
      <c r="A81" s="475"/>
      <c r="B81" s="476"/>
      <c r="C81" s="472" t="s">
        <v>621</v>
      </c>
      <c r="D81" s="471"/>
      <c r="E81" s="477"/>
      <c r="F81" s="477"/>
      <c r="G81" s="477"/>
      <c r="H81" s="477"/>
      <c r="I81" s="477"/>
      <c r="J81" s="477"/>
      <c r="K81" s="477"/>
      <c r="L81" s="477"/>
      <c r="M81" s="471"/>
      <c r="N81" s="454">
        <v>5</v>
      </c>
      <c r="O81" s="450" t="s">
        <v>15</v>
      </c>
      <c r="P81" s="16">
        <v>1530000</v>
      </c>
      <c r="Q81" s="473">
        <f t="shared" si="4"/>
        <v>7650000</v>
      </c>
      <c r="R81" s="475"/>
      <c r="S81" s="504"/>
      <c r="T81" s="548"/>
      <c r="U81" s="503"/>
      <c r="V81" s="479"/>
    </row>
    <row r="82" spans="1:22" s="474" customFormat="1" ht="17.100000000000001" customHeight="1" x14ac:dyDescent="0.2">
      <c r="A82" s="475"/>
      <c r="B82" s="476"/>
      <c r="C82" s="472" t="s">
        <v>610</v>
      </c>
      <c r="D82" s="471"/>
      <c r="E82" s="477"/>
      <c r="F82" s="477"/>
      <c r="G82" s="477"/>
      <c r="H82" s="477"/>
      <c r="I82" s="477"/>
      <c r="J82" s="477"/>
      <c r="K82" s="477"/>
      <c r="L82" s="477"/>
      <c r="M82" s="471"/>
      <c r="N82" s="454">
        <v>8</v>
      </c>
      <c r="O82" s="450" t="s">
        <v>15</v>
      </c>
      <c r="P82" s="16">
        <v>1530000</v>
      </c>
      <c r="Q82" s="473">
        <f t="shared" si="4"/>
        <v>12240000</v>
      </c>
      <c r="R82" s="475"/>
      <c r="S82" s="504"/>
      <c r="T82" s="548"/>
      <c r="U82" s="503"/>
      <c r="V82" s="479"/>
    </row>
    <row r="83" spans="1:22" ht="17.100000000000001" customHeight="1" x14ac:dyDescent="0.2">
      <c r="A83" s="6"/>
      <c r="B83" s="8"/>
      <c r="C83" s="9"/>
      <c r="D83" s="5"/>
      <c r="E83" s="896"/>
      <c r="F83" s="896"/>
      <c r="G83" s="896"/>
      <c r="H83" s="896"/>
      <c r="I83" s="896"/>
      <c r="J83" s="896"/>
      <c r="K83" s="896"/>
      <c r="L83" s="896"/>
      <c r="M83" s="5"/>
      <c r="N83" s="1"/>
      <c r="O83" s="1"/>
      <c r="P83" s="10"/>
      <c r="Q83" s="367"/>
      <c r="R83" s="897"/>
    </row>
    <row r="84" spans="1:22" s="129" customFormat="1" ht="17.100000000000001" customHeight="1" x14ac:dyDescent="0.2">
      <c r="A84" s="128" t="s">
        <v>50</v>
      </c>
      <c r="B84" s="85" t="s">
        <v>36</v>
      </c>
      <c r="C84" s="86"/>
      <c r="D84" s="85"/>
      <c r="E84" s="904"/>
      <c r="F84" s="904"/>
      <c r="G84" s="904"/>
      <c r="H84" s="904"/>
      <c r="I84" s="904"/>
      <c r="J84" s="904"/>
      <c r="K84" s="85"/>
      <c r="L84" s="85"/>
      <c r="M84" s="904"/>
      <c r="N84" s="128"/>
      <c r="O84" s="128"/>
      <c r="P84" s="128"/>
      <c r="Q84" s="357">
        <f>Q85</f>
        <v>162260000</v>
      </c>
      <c r="R84" s="145"/>
    </row>
    <row r="85" spans="1:22" ht="17.100000000000001" customHeight="1" x14ac:dyDescent="0.35">
      <c r="A85" s="1">
        <v>521811</v>
      </c>
      <c r="B85" s="1056" t="s">
        <v>49</v>
      </c>
      <c r="C85" s="1057"/>
      <c r="D85" s="1057"/>
      <c r="E85" s="1057"/>
      <c r="F85" s="1057"/>
      <c r="G85" s="1057"/>
      <c r="H85" s="1057"/>
      <c r="I85" s="1057"/>
      <c r="J85" s="1057"/>
      <c r="K85" s="1057"/>
      <c r="L85" s="1057"/>
      <c r="M85" s="896"/>
      <c r="N85" s="1"/>
      <c r="O85" s="1"/>
      <c r="P85" s="1"/>
      <c r="Q85" s="365">
        <f>SUM(Q87:Q96)</f>
        <v>162260000</v>
      </c>
      <c r="R85" s="897" t="s">
        <v>562</v>
      </c>
    </row>
    <row r="86" spans="1:22" ht="17.100000000000001" customHeight="1" x14ac:dyDescent="0.2">
      <c r="A86" s="1"/>
      <c r="B86" s="5" t="s">
        <v>19</v>
      </c>
      <c r="C86" s="5" t="s">
        <v>219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450"/>
      <c r="O86" s="450"/>
      <c r="P86" s="16"/>
      <c r="Q86" s="366"/>
      <c r="R86" s="430"/>
    </row>
    <row r="87" spans="1:22" ht="17.100000000000001" customHeight="1" x14ac:dyDescent="0.2">
      <c r="A87" s="1"/>
      <c r="B87" s="5"/>
      <c r="C87" s="9" t="s">
        <v>232</v>
      </c>
      <c r="D87" s="5"/>
      <c r="E87" s="5"/>
      <c r="F87" s="5"/>
      <c r="G87" s="5"/>
      <c r="H87" s="5"/>
      <c r="I87" s="5"/>
      <c r="J87" s="5"/>
      <c r="K87" s="5"/>
      <c r="L87" s="5"/>
      <c r="M87" s="5"/>
      <c r="N87" s="450">
        <v>16</v>
      </c>
      <c r="O87" s="450" t="s">
        <v>15</v>
      </c>
      <c r="P87" s="16">
        <v>1530000</v>
      </c>
      <c r="Q87" s="366">
        <f t="shared" ref="Q87:Q96" si="5">N87*P87</f>
        <v>24480000</v>
      </c>
      <c r="R87" s="897"/>
      <c r="S87" s="450"/>
    </row>
    <row r="88" spans="1:22" ht="17.100000000000001" customHeight="1" x14ac:dyDescent="0.2">
      <c r="A88" s="1"/>
      <c r="B88" s="5"/>
      <c r="C88" s="9" t="s">
        <v>282</v>
      </c>
      <c r="D88" s="5"/>
      <c r="E88" s="5"/>
      <c r="F88" s="5"/>
      <c r="G88" s="5"/>
      <c r="H88" s="5"/>
      <c r="I88" s="5"/>
      <c r="J88" s="5"/>
      <c r="K88" s="5"/>
      <c r="L88" s="5"/>
      <c r="M88" s="5"/>
      <c r="N88" s="450">
        <v>13</v>
      </c>
      <c r="O88" s="450" t="s">
        <v>15</v>
      </c>
      <c r="P88" s="16">
        <v>1530000</v>
      </c>
      <c r="Q88" s="366">
        <f t="shared" si="5"/>
        <v>19890000</v>
      </c>
      <c r="R88" s="897"/>
      <c r="S88" s="450"/>
    </row>
    <row r="89" spans="1:22" ht="17.100000000000001" customHeight="1" x14ac:dyDescent="0.2">
      <c r="A89" s="1"/>
      <c r="B89" s="5"/>
      <c r="C89" s="9" t="s">
        <v>281</v>
      </c>
      <c r="D89" s="5"/>
      <c r="E89" s="5"/>
      <c r="F89" s="5"/>
      <c r="G89" s="5"/>
      <c r="H89" s="5"/>
      <c r="I89" s="5"/>
      <c r="J89" s="5"/>
      <c r="K89" s="5"/>
      <c r="L89" s="5"/>
      <c r="M89" s="5"/>
      <c r="N89" s="450">
        <v>13</v>
      </c>
      <c r="O89" s="450" t="s">
        <v>15</v>
      </c>
      <c r="P89" s="16">
        <v>1530000</v>
      </c>
      <c r="Q89" s="366">
        <f t="shared" si="5"/>
        <v>19890000</v>
      </c>
      <c r="R89" s="897"/>
      <c r="S89" s="450"/>
    </row>
    <row r="90" spans="1:22" ht="17.100000000000001" customHeight="1" x14ac:dyDescent="0.2">
      <c r="A90" s="1"/>
      <c r="B90" s="5"/>
      <c r="C90" s="9" t="s">
        <v>283</v>
      </c>
      <c r="D90" s="5"/>
      <c r="E90" s="5"/>
      <c r="F90" s="5"/>
      <c r="G90" s="5"/>
      <c r="H90" s="5"/>
      <c r="I90" s="5"/>
      <c r="J90" s="5"/>
      <c r="K90" s="5"/>
      <c r="L90" s="5"/>
      <c r="M90" s="5"/>
      <c r="N90" s="450">
        <v>13</v>
      </c>
      <c r="O90" s="450" t="s">
        <v>15</v>
      </c>
      <c r="P90" s="16">
        <v>1530000</v>
      </c>
      <c r="Q90" s="366">
        <f t="shared" si="5"/>
        <v>19890000</v>
      </c>
      <c r="R90" s="897"/>
      <c r="S90" s="450"/>
    </row>
    <row r="91" spans="1:22" ht="17.100000000000001" customHeight="1" x14ac:dyDescent="0.2">
      <c r="A91" s="1"/>
      <c r="B91" s="5"/>
      <c r="C91" s="9" t="s">
        <v>284</v>
      </c>
      <c r="D91" s="5"/>
      <c r="E91" s="5"/>
      <c r="F91" s="5"/>
      <c r="G91" s="5"/>
      <c r="H91" s="5"/>
      <c r="I91" s="5"/>
      <c r="J91" s="5"/>
      <c r="K91" s="5"/>
      <c r="L91" s="5"/>
      <c r="M91" s="5"/>
      <c r="N91" s="450">
        <v>11</v>
      </c>
      <c r="O91" s="450" t="s">
        <v>15</v>
      </c>
      <c r="P91" s="16">
        <v>1530000</v>
      </c>
      <c r="Q91" s="366">
        <f t="shared" si="5"/>
        <v>16830000</v>
      </c>
      <c r="R91" s="897"/>
      <c r="S91" s="450"/>
    </row>
    <row r="92" spans="1:22" ht="17.100000000000001" customHeight="1" x14ac:dyDescent="0.2">
      <c r="A92" s="1"/>
      <c r="B92" s="5"/>
      <c r="C92" s="9" t="s">
        <v>287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450">
        <v>9</v>
      </c>
      <c r="O92" s="450" t="s">
        <v>15</v>
      </c>
      <c r="P92" s="16">
        <v>1530000</v>
      </c>
      <c r="Q92" s="366">
        <f t="shared" si="5"/>
        <v>13770000</v>
      </c>
      <c r="R92" s="897"/>
      <c r="S92" s="450"/>
    </row>
    <row r="93" spans="1:22" ht="17.100000000000001" customHeight="1" x14ac:dyDescent="0.2">
      <c r="A93" s="1"/>
      <c r="B93" s="5"/>
      <c r="C93" s="9" t="s">
        <v>285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450">
        <v>9</v>
      </c>
      <c r="O93" s="450" t="s">
        <v>15</v>
      </c>
      <c r="P93" s="16">
        <v>1530000</v>
      </c>
      <c r="Q93" s="366">
        <f t="shared" si="5"/>
        <v>13770000</v>
      </c>
      <c r="R93" s="897"/>
      <c r="S93" s="450"/>
    </row>
    <row r="94" spans="1:22" ht="17.100000000000001" customHeight="1" x14ac:dyDescent="0.2">
      <c r="A94" s="1"/>
      <c r="B94" s="5"/>
      <c r="C94" s="9" t="s">
        <v>563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450">
        <v>9</v>
      </c>
      <c r="O94" s="450" t="s">
        <v>15</v>
      </c>
      <c r="P94" s="16">
        <v>1530000</v>
      </c>
      <c r="Q94" s="366">
        <f t="shared" si="5"/>
        <v>13770000</v>
      </c>
      <c r="R94" s="897"/>
      <c r="S94" s="450"/>
    </row>
    <row r="95" spans="1:22" ht="17.100000000000001" customHeight="1" x14ac:dyDescent="0.2">
      <c r="A95" s="1"/>
      <c r="B95" s="5"/>
      <c r="C95" s="9" t="s">
        <v>286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450">
        <v>9</v>
      </c>
      <c r="O95" s="450" t="s">
        <v>15</v>
      </c>
      <c r="P95" s="16">
        <v>1530000</v>
      </c>
      <c r="Q95" s="366">
        <f t="shared" si="5"/>
        <v>13770000</v>
      </c>
      <c r="R95" s="897"/>
      <c r="S95" s="450"/>
    </row>
    <row r="96" spans="1:22" ht="17.100000000000001" customHeight="1" x14ac:dyDescent="0.2">
      <c r="A96" s="1"/>
      <c r="B96" s="5"/>
      <c r="C96" s="9" t="s">
        <v>289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450">
        <v>5</v>
      </c>
      <c r="O96" s="450" t="s">
        <v>15</v>
      </c>
      <c r="P96" s="16">
        <v>1240000</v>
      </c>
      <c r="Q96" s="366">
        <f t="shared" si="5"/>
        <v>6200000</v>
      </c>
      <c r="R96" s="897"/>
      <c r="S96" s="450"/>
    </row>
    <row r="97" spans="1:18" ht="17.100000000000001" customHeight="1" x14ac:dyDescent="0.2">
      <c r="A97" s="1"/>
      <c r="B97" s="5"/>
      <c r="C97" s="9"/>
      <c r="D97" s="5"/>
      <c r="E97" s="5"/>
      <c r="F97" s="5"/>
      <c r="G97" s="5"/>
      <c r="H97" s="5"/>
      <c r="I97" s="5"/>
      <c r="J97" s="5"/>
      <c r="K97" s="5"/>
      <c r="L97" s="5"/>
      <c r="M97" s="5"/>
      <c r="N97" s="450"/>
      <c r="O97" s="450"/>
      <c r="P97" s="16"/>
      <c r="Q97" s="366"/>
      <c r="R97" s="906"/>
    </row>
    <row r="98" spans="1:18" s="129" customFormat="1" ht="17.100000000000001" customHeight="1" x14ac:dyDescent="0.2">
      <c r="A98" s="128" t="s">
        <v>707</v>
      </c>
      <c r="B98" s="85" t="s">
        <v>708</v>
      </c>
      <c r="C98" s="86"/>
      <c r="D98" s="85"/>
      <c r="E98" s="904"/>
      <c r="F98" s="904"/>
      <c r="G98" s="904"/>
      <c r="H98" s="904"/>
      <c r="I98" s="904"/>
      <c r="J98" s="904"/>
      <c r="K98" s="85"/>
      <c r="L98" s="85"/>
      <c r="M98" s="904"/>
      <c r="N98" s="128"/>
      <c r="O98" s="128"/>
      <c r="P98" s="128"/>
      <c r="Q98" s="357">
        <f>Q99</f>
        <v>151200000</v>
      </c>
      <c r="R98" s="145"/>
    </row>
    <row r="99" spans="1:18" ht="17.100000000000001" customHeight="1" x14ac:dyDescent="0.35">
      <c r="A99" s="1">
        <v>522119</v>
      </c>
      <c r="B99" s="1056" t="s">
        <v>709</v>
      </c>
      <c r="C99" s="1057"/>
      <c r="D99" s="1057"/>
      <c r="E99" s="1057"/>
      <c r="F99" s="1057"/>
      <c r="G99" s="1057"/>
      <c r="H99" s="1057"/>
      <c r="I99" s="1057"/>
      <c r="J99" s="1057"/>
      <c r="K99" s="1057"/>
      <c r="L99" s="1057"/>
      <c r="M99" s="896"/>
      <c r="N99" s="1"/>
      <c r="O99" s="1"/>
      <c r="P99" s="1"/>
      <c r="Q99" s="365">
        <f>SUM(Q103:Q111:Q101)</f>
        <v>151200000</v>
      </c>
      <c r="R99" s="897" t="s">
        <v>562</v>
      </c>
    </row>
    <row r="100" spans="1:18" ht="17.100000000000001" customHeight="1" x14ac:dyDescent="0.2">
      <c r="A100" s="72"/>
      <c r="B100" s="5" t="s">
        <v>19</v>
      </c>
      <c r="C100" s="5" t="s">
        <v>144</v>
      </c>
      <c r="D100" s="5"/>
      <c r="E100" s="908"/>
      <c r="F100" s="908"/>
      <c r="G100" s="908"/>
      <c r="H100" s="908"/>
      <c r="I100" s="908"/>
      <c r="J100" s="5"/>
      <c r="K100" s="908"/>
      <c r="L100" s="908"/>
      <c r="M100" s="5"/>
      <c r="N100" s="1"/>
      <c r="O100" s="1"/>
      <c r="P100" s="14"/>
      <c r="Q100" s="370">
        <f>Q101</f>
        <v>86400000</v>
      </c>
      <c r="R100" s="906"/>
    </row>
    <row r="101" spans="1:18" ht="17.100000000000001" customHeight="1" x14ac:dyDescent="0.2">
      <c r="A101" s="72"/>
      <c r="B101" s="5"/>
      <c r="C101" s="9" t="s">
        <v>923</v>
      </c>
      <c r="D101" s="5" t="s">
        <v>9</v>
      </c>
      <c r="E101" s="896">
        <v>12</v>
      </c>
      <c r="F101" s="896" t="s">
        <v>710</v>
      </c>
      <c r="G101" s="896" t="s">
        <v>11</v>
      </c>
      <c r="H101" s="896">
        <v>12</v>
      </c>
      <c r="I101" s="896" t="s">
        <v>214</v>
      </c>
      <c r="J101" s="5" t="s">
        <v>14</v>
      </c>
      <c r="K101" s="896"/>
      <c r="L101" s="896"/>
      <c r="M101" s="5"/>
      <c r="N101" s="1">
        <f>E101*H101</f>
        <v>144</v>
      </c>
      <c r="O101" s="1" t="s">
        <v>710</v>
      </c>
      <c r="P101" s="14">
        <v>600000</v>
      </c>
      <c r="Q101" s="370">
        <f>N101*P101</f>
        <v>86400000</v>
      </c>
      <c r="R101" s="897"/>
    </row>
    <row r="102" spans="1:18" ht="17.100000000000001" customHeight="1" x14ac:dyDescent="0.2">
      <c r="A102" s="1"/>
      <c r="B102" s="5" t="s">
        <v>19</v>
      </c>
      <c r="C102" s="5" t="s">
        <v>297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450"/>
      <c r="O102" s="450"/>
      <c r="P102" s="16"/>
      <c r="Q102" s="366"/>
      <c r="R102" s="897"/>
    </row>
    <row r="103" spans="1:18" ht="17.100000000000001" customHeight="1" x14ac:dyDescent="0.2">
      <c r="A103" s="1"/>
      <c r="B103" s="5"/>
      <c r="C103" s="9" t="s">
        <v>232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450">
        <v>12</v>
      </c>
      <c r="O103" s="450" t="s">
        <v>234</v>
      </c>
      <c r="P103" s="16">
        <v>600000</v>
      </c>
      <c r="Q103" s="366">
        <f t="shared" ref="Q103:Q111" si="6">N103*P103</f>
        <v>7200000</v>
      </c>
      <c r="R103" s="897"/>
    </row>
    <row r="104" spans="1:18" ht="17.100000000000001" customHeight="1" x14ac:dyDescent="0.2">
      <c r="A104" s="1"/>
      <c r="B104" s="5"/>
      <c r="C104" s="9" t="s">
        <v>282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450">
        <v>12</v>
      </c>
      <c r="O104" s="450" t="s">
        <v>234</v>
      </c>
      <c r="P104" s="16">
        <v>600000</v>
      </c>
      <c r="Q104" s="366">
        <f t="shared" si="6"/>
        <v>7200000</v>
      </c>
      <c r="R104" s="897"/>
    </row>
    <row r="105" spans="1:18" ht="17.100000000000001" customHeight="1" x14ac:dyDescent="0.2">
      <c r="A105" s="1"/>
      <c r="B105" s="5"/>
      <c r="C105" s="9" t="s">
        <v>281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450">
        <v>12</v>
      </c>
      <c r="O105" s="450" t="s">
        <v>234</v>
      </c>
      <c r="P105" s="16">
        <v>600000</v>
      </c>
      <c r="Q105" s="366">
        <f t="shared" si="6"/>
        <v>7200000</v>
      </c>
      <c r="R105" s="897"/>
    </row>
    <row r="106" spans="1:18" ht="17.100000000000001" customHeight="1" x14ac:dyDescent="0.2">
      <c r="A106" s="1"/>
      <c r="B106" s="5"/>
      <c r="C106" s="9" t="s">
        <v>283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450">
        <v>12</v>
      </c>
      <c r="O106" s="450" t="s">
        <v>234</v>
      </c>
      <c r="P106" s="16">
        <v>600000</v>
      </c>
      <c r="Q106" s="366">
        <f t="shared" si="6"/>
        <v>7200000</v>
      </c>
      <c r="R106" s="897"/>
    </row>
    <row r="107" spans="1:18" ht="17.100000000000001" customHeight="1" x14ac:dyDescent="0.2">
      <c r="A107" s="1"/>
      <c r="B107" s="5"/>
      <c r="C107" s="9" t="s">
        <v>284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450">
        <v>12</v>
      </c>
      <c r="O107" s="450" t="s">
        <v>234</v>
      </c>
      <c r="P107" s="16">
        <v>600000</v>
      </c>
      <c r="Q107" s="366">
        <f t="shared" si="6"/>
        <v>7200000</v>
      </c>
      <c r="R107" s="897"/>
    </row>
    <row r="108" spans="1:18" ht="17.100000000000001" customHeight="1" x14ac:dyDescent="0.2">
      <c r="A108" s="1"/>
      <c r="B108" s="5"/>
      <c r="C108" s="9" t="s">
        <v>287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450">
        <v>12</v>
      </c>
      <c r="O108" s="450" t="s">
        <v>234</v>
      </c>
      <c r="P108" s="16">
        <v>600000</v>
      </c>
      <c r="Q108" s="366">
        <f t="shared" si="6"/>
        <v>7200000</v>
      </c>
      <c r="R108" s="897"/>
    </row>
    <row r="109" spans="1:18" ht="17.100000000000001" customHeight="1" x14ac:dyDescent="0.2">
      <c r="A109" s="1"/>
      <c r="B109" s="5"/>
      <c r="C109" s="9" t="s">
        <v>285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450">
        <v>12</v>
      </c>
      <c r="O109" s="450" t="s">
        <v>234</v>
      </c>
      <c r="P109" s="16">
        <v>600000</v>
      </c>
      <c r="Q109" s="366">
        <f t="shared" si="6"/>
        <v>7200000</v>
      </c>
      <c r="R109" s="897"/>
    </row>
    <row r="110" spans="1:18" ht="17.100000000000001" customHeight="1" x14ac:dyDescent="0.2">
      <c r="A110" s="1"/>
      <c r="B110" s="5"/>
      <c r="C110" s="9" t="s">
        <v>563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450">
        <v>12</v>
      </c>
      <c r="O110" s="450" t="s">
        <v>234</v>
      </c>
      <c r="P110" s="16">
        <v>600000</v>
      </c>
      <c r="Q110" s="366">
        <f t="shared" si="6"/>
        <v>7200000</v>
      </c>
      <c r="R110" s="897"/>
    </row>
    <row r="111" spans="1:18" ht="17.100000000000001" customHeight="1" x14ac:dyDescent="0.2">
      <c r="A111" s="1"/>
      <c r="B111" s="5"/>
      <c r="C111" s="9" t="s">
        <v>286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450">
        <v>12</v>
      </c>
      <c r="O111" s="450" t="s">
        <v>234</v>
      </c>
      <c r="P111" s="16">
        <v>600000</v>
      </c>
      <c r="Q111" s="366">
        <f t="shared" si="6"/>
        <v>7200000</v>
      </c>
      <c r="R111" s="897"/>
    </row>
    <row r="112" spans="1:18" ht="17.100000000000001" customHeight="1" x14ac:dyDescent="0.2">
      <c r="A112" s="1"/>
      <c r="B112" s="5"/>
      <c r="C112" s="9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450"/>
      <c r="O112" s="450"/>
      <c r="P112" s="16"/>
      <c r="Q112" s="366"/>
      <c r="R112" s="897"/>
    </row>
    <row r="113" spans="1:18" ht="17.100000000000001" customHeight="1" x14ac:dyDescent="0.2">
      <c r="A113" s="72"/>
      <c r="B113" s="5"/>
      <c r="C113" s="5"/>
      <c r="D113" s="5"/>
      <c r="E113" s="896"/>
      <c r="F113" s="896"/>
      <c r="G113" s="896"/>
      <c r="H113" s="896"/>
      <c r="I113" s="896"/>
      <c r="J113" s="5"/>
      <c r="K113" s="896"/>
      <c r="L113" s="896"/>
      <c r="M113" s="5"/>
      <c r="N113" s="1"/>
      <c r="O113" s="1"/>
      <c r="P113" s="14"/>
      <c r="Q113" s="370"/>
      <c r="R113" s="897"/>
    </row>
    <row r="114" spans="1:18" s="248" customFormat="1" ht="17.100000000000001" customHeight="1" x14ac:dyDescent="0.2">
      <c r="A114" s="237">
        <v>5051</v>
      </c>
      <c r="B114" s="244" t="s">
        <v>348</v>
      </c>
      <c r="C114" s="244"/>
      <c r="D114" s="244"/>
      <c r="E114" s="244"/>
      <c r="F114" s="244"/>
      <c r="G114" s="244"/>
      <c r="H114" s="244"/>
      <c r="I114" s="244"/>
      <c r="J114" s="244"/>
      <c r="K114" s="245"/>
      <c r="L114" s="245"/>
      <c r="M114" s="245"/>
      <c r="N114" s="246"/>
      <c r="O114" s="246"/>
      <c r="P114" s="247"/>
      <c r="Q114" s="376">
        <f>Q115</f>
        <v>9800000</v>
      </c>
      <c r="R114" s="237"/>
    </row>
    <row r="115" spans="1:18" s="243" customFormat="1" ht="17.100000000000001" customHeight="1" x14ac:dyDescent="0.2">
      <c r="A115" s="238" t="s">
        <v>711</v>
      </c>
      <c r="B115" s="239" t="s">
        <v>712</v>
      </c>
      <c r="C115" s="239"/>
      <c r="D115" s="239"/>
      <c r="E115" s="239"/>
      <c r="F115" s="239"/>
      <c r="G115" s="239"/>
      <c r="H115" s="239"/>
      <c r="I115" s="239"/>
      <c r="J115" s="239"/>
      <c r="K115" s="240"/>
      <c r="L115" s="240"/>
      <c r="M115" s="240"/>
      <c r="N115" s="241"/>
      <c r="O115" s="241"/>
      <c r="P115" s="242"/>
      <c r="Q115" s="377">
        <f>Q116</f>
        <v>9800000</v>
      </c>
      <c r="R115" s="427"/>
    </row>
    <row r="116" spans="1:18" s="129" customFormat="1" ht="17.100000000000001" customHeight="1" x14ac:dyDescent="0.2">
      <c r="A116" s="249" t="s">
        <v>51</v>
      </c>
      <c r="B116" s="65" t="s">
        <v>52</v>
      </c>
      <c r="C116" s="65"/>
      <c r="D116" s="65"/>
      <c r="E116" s="65"/>
      <c r="F116" s="65"/>
      <c r="G116" s="65"/>
      <c r="H116" s="65"/>
      <c r="I116" s="65"/>
      <c r="J116" s="65"/>
      <c r="K116" s="903"/>
      <c r="L116" s="903"/>
      <c r="M116" s="903"/>
      <c r="N116" s="137"/>
      <c r="O116" s="137"/>
      <c r="P116" s="250"/>
      <c r="Q116" s="375">
        <f>Q117</f>
        <v>9800000</v>
      </c>
      <c r="R116" s="145"/>
    </row>
    <row r="117" spans="1:18" s="129" customFormat="1" ht="17.100000000000001" customHeight="1" x14ac:dyDescent="0.2">
      <c r="A117" s="145" t="s">
        <v>349</v>
      </c>
      <c r="B117" s="65" t="s">
        <v>351</v>
      </c>
      <c r="C117" s="65"/>
      <c r="D117" s="65"/>
      <c r="E117" s="65"/>
      <c r="F117" s="65"/>
      <c r="G117" s="65"/>
      <c r="H117" s="65"/>
      <c r="I117" s="65"/>
      <c r="J117" s="65"/>
      <c r="K117" s="903"/>
      <c r="L117" s="903"/>
      <c r="M117" s="903"/>
      <c r="N117" s="137"/>
      <c r="O117" s="137"/>
      <c r="P117" s="250"/>
      <c r="Q117" s="375">
        <f>Q118</f>
        <v>9800000</v>
      </c>
      <c r="R117" s="145"/>
    </row>
    <row r="118" spans="1:18" ht="17.100000000000001" customHeight="1" x14ac:dyDescent="0.35">
      <c r="A118" s="1">
        <v>521211</v>
      </c>
      <c r="B118" s="5" t="s">
        <v>48</v>
      </c>
      <c r="C118" s="5"/>
      <c r="D118" s="5"/>
      <c r="E118" s="5"/>
      <c r="F118" s="5"/>
      <c r="G118" s="5"/>
      <c r="H118" s="5"/>
      <c r="I118" s="5"/>
      <c r="J118" s="5"/>
      <c r="K118" s="896"/>
      <c r="L118" s="896"/>
      <c r="M118" s="896"/>
      <c r="N118" s="6"/>
      <c r="O118" s="6"/>
      <c r="P118" s="6"/>
      <c r="Q118" s="369">
        <f>Q119+Q123+Q127</f>
        <v>9800000</v>
      </c>
      <c r="R118" s="454" t="s">
        <v>562</v>
      </c>
    </row>
    <row r="119" spans="1:18" ht="17.100000000000001" customHeight="1" x14ac:dyDescent="0.35">
      <c r="A119" s="1"/>
      <c r="B119" s="5" t="s">
        <v>19</v>
      </c>
      <c r="C119" s="5" t="s">
        <v>713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6"/>
      <c r="O119" s="6"/>
      <c r="P119" s="6"/>
      <c r="Q119" s="369">
        <f>Q120+Q121+Q122</f>
        <v>3500000</v>
      </c>
      <c r="R119" s="897"/>
    </row>
    <row r="120" spans="1:18" ht="17.100000000000001" customHeight="1" x14ac:dyDescent="0.2">
      <c r="A120" s="72"/>
      <c r="B120" s="5"/>
      <c r="C120" s="9" t="s">
        <v>84</v>
      </c>
      <c r="D120" s="5" t="s">
        <v>9</v>
      </c>
      <c r="E120" s="896">
        <v>10</v>
      </c>
      <c r="F120" s="896" t="s">
        <v>10</v>
      </c>
      <c r="G120" s="896" t="s">
        <v>11</v>
      </c>
      <c r="H120" s="896">
        <v>5</v>
      </c>
      <c r="I120" s="896" t="s">
        <v>12</v>
      </c>
      <c r="J120" s="5" t="s">
        <v>14</v>
      </c>
      <c r="K120" s="896"/>
      <c r="L120" s="896"/>
      <c r="M120" s="5"/>
      <c r="N120" s="1">
        <f>E120*H120</f>
        <v>50</v>
      </c>
      <c r="O120" s="1" t="s">
        <v>16</v>
      </c>
      <c r="P120" s="14">
        <v>46000</v>
      </c>
      <c r="Q120" s="370">
        <f>N120*P120</f>
        <v>2300000</v>
      </c>
      <c r="R120" s="897"/>
    </row>
    <row r="121" spans="1:18" ht="17.100000000000001" customHeight="1" x14ac:dyDescent="0.2">
      <c r="A121" s="72"/>
      <c r="B121" s="5"/>
      <c r="C121" s="9" t="s">
        <v>85</v>
      </c>
      <c r="D121" s="5" t="s">
        <v>9</v>
      </c>
      <c r="E121" s="896">
        <v>10</v>
      </c>
      <c r="F121" s="896" t="s">
        <v>10</v>
      </c>
      <c r="G121" s="896" t="s">
        <v>11</v>
      </c>
      <c r="H121" s="896">
        <v>5</v>
      </c>
      <c r="I121" s="896" t="s">
        <v>12</v>
      </c>
      <c r="J121" s="5" t="s">
        <v>14</v>
      </c>
      <c r="K121" s="896"/>
      <c r="L121" s="896"/>
      <c r="M121" s="5"/>
      <c r="N121" s="1">
        <f>E121*H121</f>
        <v>50</v>
      </c>
      <c r="O121" s="1" t="s">
        <v>16</v>
      </c>
      <c r="P121" s="14">
        <v>16000</v>
      </c>
      <c r="Q121" s="370">
        <f>N121*P121</f>
        <v>800000</v>
      </c>
      <c r="R121" s="897"/>
    </row>
    <row r="122" spans="1:18" ht="17.100000000000001" customHeight="1" x14ac:dyDescent="0.2">
      <c r="A122" s="72"/>
      <c r="B122" s="5"/>
      <c r="C122" s="9" t="s">
        <v>86</v>
      </c>
      <c r="D122" s="5"/>
      <c r="E122" s="896"/>
      <c r="F122" s="896"/>
      <c r="G122" s="896"/>
      <c r="H122" s="896"/>
      <c r="I122" s="896"/>
      <c r="J122" s="896"/>
      <c r="K122" s="896"/>
      <c r="L122" s="896"/>
      <c r="M122" s="5"/>
      <c r="N122" s="1">
        <v>1</v>
      </c>
      <c r="O122" s="1" t="s">
        <v>236</v>
      </c>
      <c r="P122" s="14">
        <v>400000</v>
      </c>
      <c r="Q122" s="370">
        <f>N122*P122</f>
        <v>400000</v>
      </c>
      <c r="R122" s="897"/>
    </row>
    <row r="123" spans="1:18" ht="17.100000000000001" customHeight="1" x14ac:dyDescent="0.35">
      <c r="A123" s="1"/>
      <c r="B123" s="5" t="s">
        <v>19</v>
      </c>
      <c r="C123" s="5" t="s">
        <v>714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6"/>
      <c r="O123" s="6"/>
      <c r="P123" s="6"/>
      <c r="Q123" s="369">
        <f>Q124+Q125+Q126</f>
        <v>3500000</v>
      </c>
      <c r="R123" s="897"/>
    </row>
    <row r="124" spans="1:18" ht="17.100000000000001" customHeight="1" x14ac:dyDescent="0.2">
      <c r="A124" s="72"/>
      <c r="B124" s="5"/>
      <c r="C124" s="9" t="s">
        <v>84</v>
      </c>
      <c r="D124" s="5" t="s">
        <v>9</v>
      </c>
      <c r="E124" s="896">
        <v>10</v>
      </c>
      <c r="F124" s="896" t="s">
        <v>10</v>
      </c>
      <c r="G124" s="896" t="s">
        <v>11</v>
      </c>
      <c r="H124" s="896">
        <v>5</v>
      </c>
      <c r="I124" s="896" t="s">
        <v>12</v>
      </c>
      <c r="J124" s="896" t="s">
        <v>14</v>
      </c>
      <c r="K124" s="896"/>
      <c r="L124" s="896"/>
      <c r="M124" s="5"/>
      <c r="N124" s="1">
        <f>E124*H124</f>
        <v>50</v>
      </c>
      <c r="O124" s="1" t="s">
        <v>16</v>
      </c>
      <c r="P124" s="14">
        <v>46000</v>
      </c>
      <c r="Q124" s="370">
        <f>N124*P124</f>
        <v>2300000</v>
      </c>
      <c r="R124" s="897"/>
    </row>
    <row r="125" spans="1:18" ht="17.100000000000001" customHeight="1" x14ac:dyDescent="0.2">
      <c r="A125" s="72"/>
      <c r="B125" s="5"/>
      <c r="C125" s="9" t="s">
        <v>85</v>
      </c>
      <c r="D125" s="5" t="s">
        <v>9</v>
      </c>
      <c r="E125" s="896">
        <v>10</v>
      </c>
      <c r="F125" s="896" t="s">
        <v>10</v>
      </c>
      <c r="G125" s="896" t="s">
        <v>11</v>
      </c>
      <c r="H125" s="896">
        <v>5</v>
      </c>
      <c r="I125" s="896" t="s">
        <v>12</v>
      </c>
      <c r="J125" s="896" t="s">
        <v>14</v>
      </c>
      <c r="K125" s="896"/>
      <c r="L125" s="896"/>
      <c r="M125" s="5"/>
      <c r="N125" s="1">
        <f>E125*H125</f>
        <v>50</v>
      </c>
      <c r="O125" s="1" t="s">
        <v>16</v>
      </c>
      <c r="P125" s="14">
        <v>16000</v>
      </c>
      <c r="Q125" s="370">
        <f>N125*P125</f>
        <v>800000</v>
      </c>
      <c r="R125" s="897"/>
    </row>
    <row r="126" spans="1:18" ht="17.100000000000001" customHeight="1" x14ac:dyDescent="0.2">
      <c r="A126" s="72"/>
      <c r="B126" s="5"/>
      <c r="C126" s="9" t="s">
        <v>86</v>
      </c>
      <c r="D126" s="5"/>
      <c r="E126" s="896"/>
      <c r="F126" s="896"/>
      <c r="G126" s="896"/>
      <c r="H126" s="896"/>
      <c r="I126" s="896"/>
      <c r="J126" s="896"/>
      <c r="K126" s="896"/>
      <c r="L126" s="896"/>
      <c r="M126" s="5"/>
      <c r="N126" s="1">
        <v>1</v>
      </c>
      <c r="O126" s="1" t="s">
        <v>236</v>
      </c>
      <c r="P126" s="14">
        <v>400000</v>
      </c>
      <c r="Q126" s="370">
        <f>N126*P126</f>
        <v>400000</v>
      </c>
      <c r="R126" s="897"/>
    </row>
    <row r="127" spans="1:18" ht="17.100000000000001" customHeight="1" x14ac:dyDescent="0.35">
      <c r="A127" s="1"/>
      <c r="B127" s="5" t="s">
        <v>19</v>
      </c>
      <c r="C127" s="5" t="s">
        <v>924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6"/>
      <c r="O127" s="6"/>
      <c r="P127" s="6"/>
      <c r="Q127" s="369">
        <f>Q128+Q129+Q130</f>
        <v>2800000</v>
      </c>
      <c r="R127" s="897"/>
    </row>
    <row r="128" spans="1:18" ht="17.100000000000001" customHeight="1" x14ac:dyDescent="0.2">
      <c r="A128" s="72"/>
      <c r="B128" s="5"/>
      <c r="C128" s="9" t="s">
        <v>84</v>
      </c>
      <c r="D128" s="5" t="s">
        <v>9</v>
      </c>
      <c r="E128" s="896">
        <v>8</v>
      </c>
      <c r="F128" s="896" t="s">
        <v>10</v>
      </c>
      <c r="G128" s="896" t="s">
        <v>11</v>
      </c>
      <c r="H128" s="896">
        <v>5</v>
      </c>
      <c r="I128" s="896" t="s">
        <v>12</v>
      </c>
      <c r="J128" s="896" t="s">
        <v>14</v>
      </c>
      <c r="K128" s="896"/>
      <c r="L128" s="896"/>
      <c r="M128" s="5"/>
      <c r="N128" s="1">
        <f>E128*H128</f>
        <v>40</v>
      </c>
      <c r="O128" s="1" t="s">
        <v>16</v>
      </c>
      <c r="P128" s="14">
        <v>46000</v>
      </c>
      <c r="Q128" s="370">
        <f>N128*P128</f>
        <v>1840000</v>
      </c>
      <c r="R128" s="897"/>
    </row>
    <row r="129" spans="1:18" ht="17.100000000000001" customHeight="1" x14ac:dyDescent="0.2">
      <c r="A129" s="72"/>
      <c r="B129" s="5"/>
      <c r="C129" s="9" t="s">
        <v>85</v>
      </c>
      <c r="D129" s="5" t="s">
        <v>9</v>
      </c>
      <c r="E129" s="896">
        <v>8</v>
      </c>
      <c r="F129" s="896" t="s">
        <v>10</v>
      </c>
      <c r="G129" s="896" t="s">
        <v>11</v>
      </c>
      <c r="H129" s="896">
        <v>5</v>
      </c>
      <c r="I129" s="896" t="s">
        <v>12</v>
      </c>
      <c r="J129" s="896" t="s">
        <v>14</v>
      </c>
      <c r="K129" s="896"/>
      <c r="L129" s="896"/>
      <c r="M129" s="5"/>
      <c r="N129" s="1">
        <f>E129*H129</f>
        <v>40</v>
      </c>
      <c r="O129" s="1" t="s">
        <v>16</v>
      </c>
      <c r="P129" s="14">
        <v>16000</v>
      </c>
      <c r="Q129" s="370">
        <f>N129*P129</f>
        <v>640000</v>
      </c>
      <c r="R129" s="897"/>
    </row>
    <row r="130" spans="1:18" ht="17.100000000000001" customHeight="1" x14ac:dyDescent="0.2">
      <c r="A130" s="72"/>
      <c r="B130" s="5"/>
      <c r="C130" s="9" t="s">
        <v>86</v>
      </c>
      <c r="D130" s="5"/>
      <c r="E130" s="896"/>
      <c r="F130" s="896"/>
      <c r="G130" s="896"/>
      <c r="H130" s="896"/>
      <c r="I130" s="896"/>
      <c r="J130" s="896"/>
      <c r="K130" s="896"/>
      <c r="L130" s="896"/>
      <c r="M130" s="5"/>
      <c r="N130" s="1">
        <v>1</v>
      </c>
      <c r="O130" s="1" t="s">
        <v>236</v>
      </c>
      <c r="P130" s="14">
        <v>320000</v>
      </c>
      <c r="Q130" s="370">
        <f>N130*P130</f>
        <v>320000</v>
      </c>
      <c r="R130" s="897"/>
    </row>
    <row r="131" spans="1:18" ht="17.100000000000001" customHeight="1" x14ac:dyDescent="0.2">
      <c r="A131" s="72"/>
      <c r="B131" s="5"/>
      <c r="C131" s="9"/>
      <c r="D131" s="5"/>
      <c r="E131" s="896"/>
      <c r="F131" s="896"/>
      <c r="G131" s="896"/>
      <c r="H131" s="896"/>
      <c r="I131" s="896"/>
      <c r="J131" s="896"/>
      <c r="K131" s="896"/>
      <c r="L131" s="896"/>
      <c r="M131" s="5"/>
      <c r="N131" s="1"/>
      <c r="O131" s="1"/>
      <c r="P131" s="14"/>
      <c r="Q131" s="370"/>
      <c r="R131" s="897"/>
    </row>
    <row r="132" spans="1:18" ht="17.100000000000001" customHeight="1" x14ac:dyDescent="0.2">
      <c r="A132" s="72"/>
      <c r="B132" s="5"/>
      <c r="C132" s="9"/>
      <c r="D132" s="5"/>
      <c r="E132" s="896"/>
      <c r="F132" s="896"/>
      <c r="G132" s="896"/>
      <c r="H132" s="896"/>
      <c r="I132" s="896"/>
      <c r="J132" s="896"/>
      <c r="K132" s="896"/>
      <c r="L132" s="896"/>
      <c r="M132" s="5"/>
      <c r="N132" s="1"/>
      <c r="O132" s="1"/>
      <c r="P132" s="14"/>
      <c r="Q132" s="370"/>
      <c r="R132" s="897"/>
    </row>
    <row r="133" spans="1:18" s="182" customFormat="1" ht="17.100000000000001" customHeight="1" x14ac:dyDescent="0.2">
      <c r="A133" s="216"/>
      <c r="B133" s="1058" t="s">
        <v>108</v>
      </c>
      <c r="C133" s="1059"/>
      <c r="D133" s="1059"/>
      <c r="E133" s="1059"/>
      <c r="F133" s="1059"/>
      <c r="G133" s="1059"/>
      <c r="H133" s="1059"/>
      <c r="I133" s="1059"/>
      <c r="J133" s="1059"/>
      <c r="K133" s="1059"/>
      <c r="L133" s="1059"/>
      <c r="M133" s="1060"/>
      <c r="N133" s="217"/>
      <c r="O133" s="217"/>
      <c r="P133" s="217"/>
      <c r="Q133" s="378">
        <f>Q12</f>
        <v>35842809000</v>
      </c>
      <c r="R133" s="428"/>
    </row>
    <row r="134" spans="1:18" ht="17.100000000000001" customHeight="1" x14ac:dyDescent="0.2">
      <c r="A134" s="72"/>
      <c r="B134" s="5"/>
      <c r="C134" s="9"/>
      <c r="D134" s="5"/>
      <c r="E134" s="896"/>
      <c r="F134" s="896"/>
      <c r="G134" s="896"/>
      <c r="H134" s="896"/>
      <c r="I134" s="896"/>
      <c r="J134" s="896"/>
      <c r="K134" s="896"/>
      <c r="L134" s="896"/>
      <c r="M134" s="5"/>
      <c r="N134" s="1"/>
      <c r="O134" s="1"/>
      <c r="P134" s="14"/>
      <c r="Q134" s="370"/>
      <c r="R134" s="897"/>
    </row>
    <row r="135" spans="1:18" s="761" customFormat="1" ht="17.100000000000001" customHeight="1" x14ac:dyDescent="0.2">
      <c r="A135" s="756" t="s">
        <v>109</v>
      </c>
      <c r="B135" s="757" t="s">
        <v>110</v>
      </c>
      <c r="C135" s="757"/>
      <c r="D135" s="757"/>
      <c r="E135" s="757"/>
      <c r="F135" s="757"/>
      <c r="G135" s="757"/>
      <c r="H135" s="757"/>
      <c r="I135" s="757"/>
      <c r="J135" s="757"/>
      <c r="K135" s="757"/>
      <c r="L135" s="757"/>
      <c r="M135" s="757"/>
      <c r="N135" s="758"/>
      <c r="O135" s="758"/>
      <c r="P135" s="758"/>
      <c r="Q135" s="759">
        <f>Q136</f>
        <v>4389036000</v>
      </c>
      <c r="R135" s="760"/>
    </row>
    <row r="136" spans="1:18" s="176" customFormat="1" ht="17.100000000000001" customHeight="1" x14ac:dyDescent="0.2">
      <c r="A136" s="172">
        <v>5059</v>
      </c>
      <c r="B136" s="170" t="s">
        <v>350</v>
      </c>
      <c r="C136" s="170"/>
      <c r="D136" s="174"/>
      <c r="E136" s="174"/>
      <c r="F136" s="174"/>
      <c r="G136" s="174"/>
      <c r="H136" s="174"/>
      <c r="I136" s="174"/>
      <c r="J136" s="174"/>
      <c r="K136" s="174"/>
      <c r="L136" s="174"/>
      <c r="M136" s="174"/>
      <c r="N136" s="175"/>
      <c r="O136" s="175"/>
      <c r="P136" s="175"/>
      <c r="Q136" s="354">
        <f>Q138+Q177</f>
        <v>4389036000</v>
      </c>
      <c r="R136" s="429"/>
    </row>
    <row r="137" spans="1:18" s="187" customFormat="1" ht="17.100000000000001" customHeight="1" x14ac:dyDescent="0.2">
      <c r="A137" s="183" t="s">
        <v>716</v>
      </c>
      <c r="B137" s="184" t="s">
        <v>717</v>
      </c>
      <c r="C137" s="184"/>
      <c r="D137" s="185"/>
      <c r="E137" s="185"/>
      <c r="F137" s="185"/>
      <c r="G137" s="185"/>
      <c r="H137" s="185"/>
      <c r="I137" s="185"/>
      <c r="J137" s="185"/>
      <c r="K137" s="185"/>
      <c r="L137" s="185"/>
      <c r="M137" s="185"/>
      <c r="N137" s="200">
        <v>12</v>
      </c>
      <c r="O137" s="200" t="s">
        <v>234</v>
      </c>
      <c r="P137" s="186"/>
      <c r="Q137" s="355">
        <f>Q138</f>
        <v>452160000</v>
      </c>
      <c r="R137" s="423"/>
    </row>
    <row r="138" spans="1:18" ht="17.100000000000001" customHeight="1" x14ac:dyDescent="0.2">
      <c r="A138" s="763" t="s">
        <v>51</v>
      </c>
      <c r="B138" s="253" t="s">
        <v>52</v>
      </c>
      <c r="C138" s="253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4"/>
      <c r="O138" s="44"/>
      <c r="P138" s="44"/>
      <c r="Q138" s="356">
        <f>Q139+Q143+Q147+Q151+Q155+Q161+Q173</f>
        <v>452160000</v>
      </c>
      <c r="R138" s="897"/>
    </row>
    <row r="139" spans="1:18" s="129" customFormat="1" ht="17.100000000000001" customHeight="1" x14ac:dyDescent="0.2">
      <c r="A139" s="128" t="s">
        <v>99</v>
      </c>
      <c r="B139" s="85" t="s">
        <v>570</v>
      </c>
      <c r="C139" s="85"/>
      <c r="D139" s="85"/>
      <c r="E139" s="85"/>
      <c r="F139" s="85"/>
      <c r="G139" s="85"/>
      <c r="H139" s="85"/>
      <c r="I139" s="85"/>
      <c r="J139" s="85"/>
      <c r="K139" s="904"/>
      <c r="L139" s="904"/>
      <c r="M139" s="904"/>
      <c r="N139" s="133"/>
      <c r="O139" s="133"/>
      <c r="P139" s="133"/>
      <c r="Q139" s="380">
        <f>Q140</f>
        <v>30000000</v>
      </c>
      <c r="R139" s="145"/>
    </row>
    <row r="140" spans="1:18" ht="17.100000000000001" customHeight="1" x14ac:dyDescent="0.35">
      <c r="A140" s="1">
        <v>523121</v>
      </c>
      <c r="B140" s="115" t="s">
        <v>88</v>
      </c>
      <c r="C140" s="77"/>
      <c r="D140" s="77"/>
      <c r="E140" s="5"/>
      <c r="F140" s="5"/>
      <c r="G140" s="5"/>
      <c r="H140" s="5"/>
      <c r="I140" s="5"/>
      <c r="J140" s="5"/>
      <c r="K140" s="5"/>
      <c r="L140" s="5"/>
      <c r="M140" s="896"/>
      <c r="N140" s="6"/>
      <c r="O140" s="6"/>
      <c r="P140" s="6"/>
      <c r="Q140" s="369">
        <f>Q141</f>
        <v>30000000</v>
      </c>
      <c r="R140" s="454" t="s">
        <v>571</v>
      </c>
    </row>
    <row r="141" spans="1:18" ht="17.100000000000001" customHeight="1" x14ac:dyDescent="0.2">
      <c r="A141" s="72"/>
      <c r="B141" s="9" t="s">
        <v>170</v>
      </c>
      <c r="C141" s="5" t="s">
        <v>260</v>
      </c>
      <c r="D141" s="5"/>
      <c r="E141" s="9"/>
      <c r="F141" s="5"/>
      <c r="G141" s="896"/>
      <c r="H141" s="896"/>
      <c r="I141" s="896"/>
      <c r="J141" s="896"/>
      <c r="K141" s="896"/>
      <c r="L141" s="896"/>
      <c r="M141" s="896"/>
      <c r="N141" s="1">
        <v>2</v>
      </c>
      <c r="O141" s="1" t="s">
        <v>233</v>
      </c>
      <c r="P141" s="14">
        <v>15000000</v>
      </c>
      <c r="Q141" s="370">
        <f>N141*P141</f>
        <v>30000000</v>
      </c>
      <c r="R141" s="897"/>
    </row>
    <row r="142" spans="1:18" ht="17.100000000000001" customHeight="1" x14ac:dyDescent="0.2">
      <c r="A142" s="6"/>
      <c r="B142" s="8"/>
      <c r="C142" s="9"/>
      <c r="D142" s="5"/>
      <c r="E142" s="896"/>
      <c r="F142" s="896"/>
      <c r="G142" s="896"/>
      <c r="H142" s="896"/>
      <c r="I142" s="896"/>
      <c r="J142" s="896"/>
      <c r="K142" s="896"/>
      <c r="L142" s="896"/>
      <c r="M142" s="5"/>
      <c r="N142" s="1"/>
      <c r="O142" s="1"/>
      <c r="P142" s="10"/>
      <c r="Q142" s="367"/>
      <c r="R142" s="897"/>
    </row>
    <row r="143" spans="1:18" s="129" customFormat="1" ht="17.100000000000001" customHeight="1" x14ac:dyDescent="0.2">
      <c r="A143" s="128" t="s">
        <v>100</v>
      </c>
      <c r="B143" s="85" t="s">
        <v>217</v>
      </c>
      <c r="C143" s="85"/>
      <c r="D143" s="85"/>
      <c r="E143" s="85"/>
      <c r="F143" s="85"/>
      <c r="G143" s="85"/>
      <c r="H143" s="85"/>
      <c r="I143" s="85"/>
      <c r="J143" s="85"/>
      <c r="K143" s="904"/>
      <c r="L143" s="904"/>
      <c r="M143" s="904"/>
      <c r="N143" s="133"/>
      <c r="O143" s="133"/>
      <c r="P143" s="133"/>
      <c r="Q143" s="380">
        <f>Q144</f>
        <v>42250000</v>
      </c>
      <c r="R143" s="145"/>
    </row>
    <row r="144" spans="1:18" ht="17.100000000000001" customHeight="1" x14ac:dyDescent="0.35">
      <c r="A144" s="1">
        <v>523121</v>
      </c>
      <c r="B144" s="115" t="s">
        <v>88</v>
      </c>
      <c r="C144" s="77"/>
      <c r="D144" s="77"/>
      <c r="E144" s="5"/>
      <c r="F144" s="5"/>
      <c r="G144" s="5"/>
      <c r="H144" s="5"/>
      <c r="I144" s="5"/>
      <c r="J144" s="5"/>
      <c r="K144" s="5"/>
      <c r="L144" s="5"/>
      <c r="M144" s="896"/>
      <c r="N144" s="1"/>
      <c r="O144" s="1"/>
      <c r="P144" s="10"/>
      <c r="Q144" s="369">
        <f>Q145</f>
        <v>42250000</v>
      </c>
      <c r="R144" s="454" t="s">
        <v>571</v>
      </c>
    </row>
    <row r="145" spans="1:18" ht="17.100000000000001" customHeight="1" x14ac:dyDescent="0.2">
      <c r="A145" s="72"/>
      <c r="B145" s="5"/>
      <c r="C145" s="3" t="s">
        <v>626</v>
      </c>
      <c r="D145" s="2"/>
      <c r="E145" s="9"/>
      <c r="F145" s="5"/>
      <c r="G145" s="5"/>
      <c r="H145" s="5"/>
      <c r="I145" s="5"/>
      <c r="J145" s="5"/>
      <c r="K145" s="5"/>
      <c r="L145" s="5"/>
      <c r="M145" s="896"/>
      <c r="N145" s="1">
        <v>13</v>
      </c>
      <c r="O145" s="1" t="s">
        <v>93</v>
      </c>
      <c r="P145" s="78">
        <v>3250000</v>
      </c>
      <c r="Q145" s="370">
        <f>P145*N145</f>
        <v>42250000</v>
      </c>
      <c r="R145" s="897"/>
    </row>
    <row r="146" spans="1:18" ht="17.100000000000001" customHeight="1" x14ac:dyDescent="0.2">
      <c r="A146" s="72"/>
      <c r="B146" s="5"/>
      <c r="C146" s="9"/>
      <c r="D146" s="5"/>
      <c r="E146" s="896"/>
      <c r="F146" s="896"/>
      <c r="G146" s="896"/>
      <c r="H146" s="896"/>
      <c r="I146" s="896"/>
      <c r="J146" s="896"/>
      <c r="K146" s="896"/>
      <c r="L146" s="896"/>
      <c r="M146" s="5"/>
      <c r="N146" s="1"/>
      <c r="O146" s="1"/>
      <c r="P146" s="76"/>
      <c r="Q146" s="370"/>
      <c r="R146" s="897"/>
    </row>
    <row r="147" spans="1:18" s="129" customFormat="1" ht="17.100000000000001" customHeight="1" x14ac:dyDescent="0.2">
      <c r="A147" s="153" t="s">
        <v>573</v>
      </c>
      <c r="B147" s="1069" t="s">
        <v>718</v>
      </c>
      <c r="C147" s="1070"/>
      <c r="D147" s="1070"/>
      <c r="E147" s="1070"/>
      <c r="F147" s="1070"/>
      <c r="G147" s="1070"/>
      <c r="H147" s="1070"/>
      <c r="I147" s="1070"/>
      <c r="J147" s="1070"/>
      <c r="K147" s="1070"/>
      <c r="L147" s="1070"/>
      <c r="M147" s="1071"/>
      <c r="N147" s="153"/>
      <c r="O147" s="153"/>
      <c r="P147" s="153"/>
      <c r="Q147" s="384">
        <f>Q148</f>
        <v>15000000</v>
      </c>
      <c r="R147" s="145"/>
    </row>
    <row r="148" spans="1:18" ht="17.100000000000001" customHeight="1" x14ac:dyDescent="0.35">
      <c r="A148" s="1">
        <v>523121</v>
      </c>
      <c r="B148" s="115" t="s">
        <v>88</v>
      </c>
      <c r="C148" s="116"/>
      <c r="D148" s="116"/>
      <c r="E148" s="98"/>
      <c r="F148" s="98"/>
      <c r="G148" s="98"/>
      <c r="H148" s="98"/>
      <c r="I148" s="98"/>
      <c r="J148" s="98"/>
      <c r="K148" s="98"/>
      <c r="L148" s="98"/>
      <c r="M148" s="98"/>
      <c r="N148" s="94"/>
      <c r="O148" s="94"/>
      <c r="P148" s="94"/>
      <c r="Q148" s="385">
        <f>Q149</f>
        <v>15000000</v>
      </c>
      <c r="R148" s="454" t="s">
        <v>571</v>
      </c>
    </row>
    <row r="149" spans="1:18" ht="17.100000000000001" customHeight="1" x14ac:dyDescent="0.2">
      <c r="A149" s="94"/>
      <c r="B149" s="101" t="s">
        <v>20</v>
      </c>
      <c r="C149" s="95" t="s">
        <v>255</v>
      </c>
      <c r="D149" s="95"/>
      <c r="E149" s="2"/>
      <c r="F149" s="95"/>
      <c r="G149" s="98"/>
      <c r="H149" s="98"/>
      <c r="I149" s="98"/>
      <c r="J149" s="98"/>
      <c r="K149" s="98"/>
      <c r="L149" s="98"/>
      <c r="M149" s="98"/>
      <c r="N149" s="94">
        <v>1</v>
      </c>
      <c r="O149" s="94" t="s">
        <v>366</v>
      </c>
      <c r="P149" s="76">
        <v>15000000</v>
      </c>
      <c r="Q149" s="364">
        <f>P149</f>
        <v>15000000</v>
      </c>
      <c r="R149" s="897"/>
    </row>
    <row r="150" spans="1:18" ht="17.100000000000001" customHeight="1" x14ac:dyDescent="0.2">
      <c r="A150" s="94"/>
      <c r="B150" s="101"/>
      <c r="C150" s="95"/>
      <c r="D150" s="95"/>
      <c r="E150" s="2"/>
      <c r="F150" s="95"/>
      <c r="G150" s="98"/>
      <c r="H150" s="98"/>
      <c r="I150" s="98"/>
      <c r="J150" s="98"/>
      <c r="K150" s="98"/>
      <c r="L150" s="98"/>
      <c r="M150" s="98"/>
      <c r="N150" s="94"/>
      <c r="O150" s="94"/>
      <c r="P150" s="76"/>
      <c r="Q150" s="364"/>
      <c r="R150" s="897"/>
    </row>
    <row r="151" spans="1:18" s="129" customFormat="1" ht="17.100000000000001" customHeight="1" x14ac:dyDescent="0.2">
      <c r="A151" s="153" t="s">
        <v>719</v>
      </c>
      <c r="B151" s="1069" t="s">
        <v>720</v>
      </c>
      <c r="C151" s="1070"/>
      <c r="D151" s="1070"/>
      <c r="E151" s="1070"/>
      <c r="F151" s="1070"/>
      <c r="G151" s="1070"/>
      <c r="H151" s="1070"/>
      <c r="I151" s="1070"/>
      <c r="J151" s="1070"/>
      <c r="K151" s="1070"/>
      <c r="L151" s="1070"/>
      <c r="M151" s="1071"/>
      <c r="N151" s="153"/>
      <c r="O151" s="153"/>
      <c r="P151" s="153"/>
      <c r="Q151" s="384">
        <f>Q152</f>
        <v>3600000</v>
      </c>
      <c r="R151" s="145"/>
    </row>
    <row r="152" spans="1:18" ht="17.100000000000001" customHeight="1" x14ac:dyDescent="0.35">
      <c r="A152" s="1">
        <v>523133</v>
      </c>
      <c r="B152" s="115" t="s">
        <v>721</v>
      </c>
      <c r="C152" s="116"/>
      <c r="D152" s="116"/>
      <c r="E152" s="98"/>
      <c r="F152" s="98"/>
      <c r="G152" s="98"/>
      <c r="H152" s="98"/>
      <c r="I152" s="98"/>
      <c r="J152" s="98"/>
      <c r="K152" s="98"/>
      <c r="L152" s="98"/>
      <c r="M152" s="98"/>
      <c r="N152" s="94"/>
      <c r="O152" s="94"/>
      <c r="P152" s="94"/>
      <c r="Q152" s="385">
        <f>Q153</f>
        <v>3600000</v>
      </c>
      <c r="R152" s="454" t="s">
        <v>571</v>
      </c>
    </row>
    <row r="153" spans="1:18" ht="17.100000000000001" customHeight="1" x14ac:dyDescent="0.2">
      <c r="A153" s="94"/>
      <c r="B153" s="101" t="s">
        <v>20</v>
      </c>
      <c r="C153" s="95" t="s">
        <v>722</v>
      </c>
      <c r="D153" s="95"/>
      <c r="E153" s="2"/>
      <c r="F153" s="95"/>
      <c r="G153" s="98"/>
      <c r="H153" s="98"/>
      <c r="I153" s="98"/>
      <c r="J153" s="98"/>
      <c r="K153" s="98"/>
      <c r="L153" s="98"/>
      <c r="M153" s="98"/>
      <c r="N153" s="94">
        <v>1</v>
      </c>
      <c r="O153" s="94" t="s">
        <v>366</v>
      </c>
      <c r="P153" s="76">
        <v>3600000</v>
      </c>
      <c r="Q153" s="364">
        <f>P153</f>
        <v>3600000</v>
      </c>
      <c r="R153" s="897"/>
    </row>
    <row r="154" spans="1:18" ht="17.100000000000001" customHeight="1" x14ac:dyDescent="0.2">
      <c r="A154" s="94"/>
      <c r="B154" s="101"/>
      <c r="C154" s="95"/>
      <c r="D154" s="95"/>
      <c r="E154" s="2"/>
      <c r="F154" s="95"/>
      <c r="G154" s="98"/>
      <c r="H154" s="98"/>
      <c r="I154" s="98"/>
      <c r="J154" s="98"/>
      <c r="K154" s="98"/>
      <c r="L154" s="98"/>
      <c r="M154" s="98"/>
      <c r="N154" s="94"/>
      <c r="O154" s="94"/>
      <c r="P154" s="76"/>
      <c r="Q154" s="364"/>
      <c r="R154" s="897"/>
    </row>
    <row r="155" spans="1:18" s="129" customFormat="1" ht="17.100000000000001" customHeight="1" x14ac:dyDescent="0.2">
      <c r="A155" s="128" t="s">
        <v>354</v>
      </c>
      <c r="B155" s="85" t="s">
        <v>723</v>
      </c>
      <c r="C155" s="891"/>
      <c r="D155" s="891"/>
      <c r="E155" s="891"/>
      <c r="F155" s="891"/>
      <c r="G155" s="891"/>
      <c r="H155" s="891"/>
      <c r="I155" s="891"/>
      <c r="J155" s="891"/>
      <c r="K155" s="891"/>
      <c r="L155" s="891"/>
      <c r="M155" s="891"/>
      <c r="N155" s="128"/>
      <c r="O155" s="128"/>
      <c r="P155" s="128"/>
      <c r="Q155" s="383">
        <f>Q156</f>
        <v>2070000</v>
      </c>
      <c r="R155" s="145"/>
    </row>
    <row r="156" spans="1:18" ht="17.100000000000001" customHeight="1" x14ac:dyDescent="0.35">
      <c r="A156" s="1">
        <v>523121</v>
      </c>
      <c r="B156" s="115" t="s">
        <v>88</v>
      </c>
      <c r="C156" s="52"/>
      <c r="D156" s="49"/>
      <c r="E156" s="25"/>
      <c r="F156" s="25"/>
      <c r="G156" s="25"/>
      <c r="H156" s="25"/>
      <c r="I156" s="25"/>
      <c r="J156" s="25"/>
      <c r="K156" s="45"/>
      <c r="L156" s="45"/>
      <c r="M156" s="45"/>
      <c r="N156" s="44"/>
      <c r="O156" s="51"/>
      <c r="P156" s="50"/>
      <c r="Q156" s="438">
        <f>SUM(Q157:Q159)</f>
        <v>2070000</v>
      </c>
      <c r="R156" s="454" t="s">
        <v>571</v>
      </c>
    </row>
    <row r="157" spans="1:18" ht="17.100000000000001" customHeight="1" x14ac:dyDescent="0.2">
      <c r="A157" s="72"/>
      <c r="B157" s="5"/>
      <c r="C157" s="9" t="s">
        <v>627</v>
      </c>
      <c r="D157" s="5"/>
      <c r="E157" s="5"/>
      <c r="F157" s="5"/>
      <c r="G157" s="5"/>
      <c r="H157" s="5"/>
      <c r="I157" s="5"/>
      <c r="J157" s="5"/>
      <c r="K157" s="896"/>
      <c r="L157" s="896"/>
      <c r="M157" s="896"/>
      <c r="N157" s="1">
        <v>1</v>
      </c>
      <c r="O157" s="1" t="s">
        <v>233</v>
      </c>
      <c r="P157" s="78">
        <v>730000</v>
      </c>
      <c r="Q157" s="370">
        <f>N157*P157</f>
        <v>730000</v>
      </c>
      <c r="R157" s="897"/>
    </row>
    <row r="158" spans="1:18" ht="17.100000000000001" customHeight="1" x14ac:dyDescent="0.2">
      <c r="A158" s="72"/>
      <c r="B158" s="5"/>
      <c r="C158" s="9" t="s">
        <v>628</v>
      </c>
      <c r="D158" s="5"/>
      <c r="E158" s="896"/>
      <c r="F158" s="896"/>
      <c r="G158" s="896"/>
      <c r="H158" s="896"/>
      <c r="I158" s="896"/>
      <c r="J158" s="896"/>
      <c r="K158" s="896"/>
      <c r="L158" s="896"/>
      <c r="M158" s="5"/>
      <c r="N158" s="1">
        <v>1</v>
      </c>
      <c r="O158" s="1" t="s">
        <v>233</v>
      </c>
      <c r="P158" s="76">
        <v>730000</v>
      </c>
      <c r="Q158" s="370">
        <f t="shared" ref="Q158:Q159" si="7">N158*P158</f>
        <v>730000</v>
      </c>
      <c r="R158" s="897"/>
    </row>
    <row r="159" spans="1:18" ht="17.100000000000001" customHeight="1" x14ac:dyDescent="0.2">
      <c r="A159" s="72"/>
      <c r="B159" s="5"/>
      <c r="C159" s="9" t="s">
        <v>629</v>
      </c>
      <c r="D159" s="5"/>
      <c r="E159" s="896"/>
      <c r="F159" s="896"/>
      <c r="G159" s="896"/>
      <c r="H159" s="896"/>
      <c r="I159" s="896"/>
      <c r="J159" s="896"/>
      <c r="K159" s="896"/>
      <c r="L159" s="896"/>
      <c r="M159" s="5"/>
      <c r="N159" s="1">
        <v>1</v>
      </c>
      <c r="O159" s="1" t="s">
        <v>233</v>
      </c>
      <c r="P159" s="76">
        <v>610000</v>
      </c>
      <c r="Q159" s="370">
        <f t="shared" si="7"/>
        <v>610000</v>
      </c>
      <c r="R159" s="897"/>
    </row>
    <row r="160" spans="1:18" ht="17.100000000000001" customHeight="1" x14ac:dyDescent="0.2">
      <c r="A160" s="72"/>
      <c r="B160" s="5"/>
      <c r="C160" s="9"/>
      <c r="D160" s="5"/>
      <c r="E160" s="896"/>
      <c r="F160" s="896"/>
      <c r="G160" s="896"/>
      <c r="H160" s="896"/>
      <c r="I160" s="896"/>
      <c r="J160" s="896"/>
      <c r="K160" s="896"/>
      <c r="L160" s="896"/>
      <c r="M160" s="5"/>
      <c r="N160" s="1"/>
      <c r="O160" s="1"/>
      <c r="P160" s="76"/>
      <c r="Q160" s="370"/>
      <c r="R160" s="897"/>
    </row>
    <row r="161" spans="1:18" s="129" customFormat="1" ht="17.100000000000001" customHeight="1" x14ac:dyDescent="0.2">
      <c r="A161" s="137" t="s">
        <v>355</v>
      </c>
      <c r="B161" s="65" t="s">
        <v>567</v>
      </c>
      <c r="C161" s="141"/>
      <c r="D161" s="65"/>
      <c r="E161" s="65"/>
      <c r="F161" s="65"/>
      <c r="G161" s="65"/>
      <c r="H161" s="65"/>
      <c r="I161" s="65"/>
      <c r="J161" s="65"/>
      <c r="K161" s="903"/>
      <c r="L161" s="903"/>
      <c r="M161" s="903"/>
      <c r="N161" s="137"/>
      <c r="O161" s="137"/>
      <c r="P161" s="152"/>
      <c r="Q161" s="380">
        <f>Q162</f>
        <v>6570000</v>
      </c>
      <c r="R161" s="145"/>
    </row>
    <row r="162" spans="1:18" ht="17.100000000000001" customHeight="1" x14ac:dyDescent="0.2">
      <c r="A162" s="1">
        <v>523121</v>
      </c>
      <c r="B162" s="115" t="s">
        <v>88</v>
      </c>
      <c r="C162" s="52"/>
      <c r="D162" s="49"/>
      <c r="E162" s="25"/>
      <c r="F162" s="25"/>
      <c r="G162" s="25"/>
      <c r="H162" s="25"/>
      <c r="I162" s="25"/>
      <c r="J162" s="25"/>
      <c r="K162" s="45"/>
      <c r="L162" s="45"/>
      <c r="M162" s="45"/>
      <c r="N162" s="44"/>
      <c r="O162" s="51"/>
      <c r="P162" s="50"/>
      <c r="Q162" s="379">
        <f>SUM(Q163:Q171)</f>
        <v>6570000</v>
      </c>
      <c r="R162" s="454" t="s">
        <v>571</v>
      </c>
    </row>
    <row r="163" spans="1:18" ht="17.100000000000001" customHeight="1" x14ac:dyDescent="0.2">
      <c r="A163" s="44"/>
      <c r="B163" s="52" t="s">
        <v>724</v>
      </c>
      <c r="C163" s="52"/>
      <c r="D163" s="49"/>
      <c r="E163" s="25"/>
      <c r="F163" s="25"/>
      <c r="G163" s="25"/>
      <c r="H163" s="25"/>
      <c r="I163" s="25"/>
      <c r="J163" s="25"/>
      <c r="K163" s="45"/>
      <c r="L163" s="45"/>
      <c r="M163" s="45"/>
      <c r="N163" s="44">
        <v>1</v>
      </c>
      <c r="O163" s="51" t="s">
        <v>93</v>
      </c>
      <c r="P163" s="50">
        <v>730000</v>
      </c>
      <c r="Q163" s="379">
        <f t="shared" ref="Q163:Q171" si="8">N163*P163</f>
        <v>730000</v>
      </c>
      <c r="R163" s="897"/>
    </row>
    <row r="164" spans="1:18" ht="17.100000000000001" customHeight="1" x14ac:dyDescent="0.2">
      <c r="A164" s="44"/>
      <c r="B164" s="52" t="s">
        <v>725</v>
      </c>
      <c r="C164" s="52"/>
      <c r="D164" s="49"/>
      <c r="E164" s="25"/>
      <c r="F164" s="25"/>
      <c r="G164" s="25"/>
      <c r="H164" s="25"/>
      <c r="I164" s="25"/>
      <c r="J164" s="25"/>
      <c r="K164" s="45"/>
      <c r="L164" s="45"/>
      <c r="M164" s="45"/>
      <c r="N164" s="44">
        <v>1</v>
      </c>
      <c r="O164" s="51" t="s">
        <v>93</v>
      </c>
      <c r="P164" s="50">
        <v>730000</v>
      </c>
      <c r="Q164" s="379">
        <f t="shared" si="8"/>
        <v>730000</v>
      </c>
      <c r="R164" s="897"/>
    </row>
    <row r="165" spans="1:18" ht="17.100000000000001" customHeight="1" x14ac:dyDescent="0.2">
      <c r="A165" s="44"/>
      <c r="B165" s="52" t="s">
        <v>726</v>
      </c>
      <c r="C165" s="52"/>
      <c r="D165" s="49"/>
      <c r="E165" s="25"/>
      <c r="F165" s="25"/>
      <c r="G165" s="25"/>
      <c r="H165" s="25"/>
      <c r="I165" s="25"/>
      <c r="J165" s="25"/>
      <c r="K165" s="45"/>
      <c r="L165" s="45"/>
      <c r="M165" s="45"/>
      <c r="N165" s="44">
        <v>1</v>
      </c>
      <c r="O165" s="51" t="s">
        <v>93</v>
      </c>
      <c r="P165" s="50">
        <v>730000</v>
      </c>
      <c r="Q165" s="379">
        <f t="shared" si="8"/>
        <v>730000</v>
      </c>
      <c r="R165" s="897"/>
    </row>
    <row r="166" spans="1:18" ht="17.100000000000001" customHeight="1" x14ac:dyDescent="0.2">
      <c r="A166" s="44"/>
      <c r="B166" s="52" t="s">
        <v>727</v>
      </c>
      <c r="C166" s="52"/>
      <c r="D166" s="49"/>
      <c r="E166" s="25"/>
      <c r="F166" s="25"/>
      <c r="G166" s="25"/>
      <c r="H166" s="25"/>
      <c r="I166" s="25"/>
      <c r="J166" s="25"/>
      <c r="K166" s="45"/>
      <c r="L166" s="45"/>
      <c r="M166" s="45"/>
      <c r="N166" s="44">
        <v>1</v>
      </c>
      <c r="O166" s="51" t="s">
        <v>93</v>
      </c>
      <c r="P166" s="50">
        <v>730000</v>
      </c>
      <c r="Q166" s="379">
        <f t="shared" si="8"/>
        <v>730000</v>
      </c>
      <c r="R166" s="897"/>
    </row>
    <row r="167" spans="1:18" ht="17.100000000000001" customHeight="1" x14ac:dyDescent="0.2">
      <c r="A167" s="44"/>
      <c r="B167" s="52" t="s">
        <v>728</v>
      </c>
      <c r="C167" s="52"/>
      <c r="D167" s="49"/>
      <c r="E167" s="25"/>
      <c r="F167" s="25"/>
      <c r="G167" s="25"/>
      <c r="H167" s="25"/>
      <c r="I167" s="25"/>
      <c r="J167" s="25"/>
      <c r="K167" s="45"/>
      <c r="L167" s="45"/>
      <c r="M167" s="45"/>
      <c r="N167" s="44">
        <v>1</v>
      </c>
      <c r="O167" s="51" t="s">
        <v>93</v>
      </c>
      <c r="P167" s="50">
        <v>730000</v>
      </c>
      <c r="Q167" s="379">
        <f t="shared" si="8"/>
        <v>730000</v>
      </c>
      <c r="R167" s="897"/>
    </row>
    <row r="168" spans="1:18" ht="17.100000000000001" customHeight="1" x14ac:dyDescent="0.2">
      <c r="A168" s="44"/>
      <c r="B168" s="52" t="s">
        <v>729</v>
      </c>
      <c r="C168" s="52"/>
      <c r="D168" s="49"/>
      <c r="E168" s="25"/>
      <c r="F168" s="25"/>
      <c r="G168" s="25"/>
      <c r="H168" s="25"/>
      <c r="I168" s="25"/>
      <c r="J168" s="25"/>
      <c r="K168" s="45"/>
      <c r="L168" s="45"/>
      <c r="M168" s="45"/>
      <c r="N168" s="44">
        <v>1</v>
      </c>
      <c r="O168" s="51" t="s">
        <v>93</v>
      </c>
      <c r="P168" s="50">
        <v>730000</v>
      </c>
      <c r="Q168" s="379">
        <f t="shared" si="8"/>
        <v>730000</v>
      </c>
      <c r="R168" s="897"/>
    </row>
    <row r="169" spans="1:18" ht="17.100000000000001" customHeight="1" x14ac:dyDescent="0.2">
      <c r="A169" s="44"/>
      <c r="B169" s="52" t="s">
        <v>730</v>
      </c>
      <c r="C169" s="52"/>
      <c r="D169" s="49"/>
      <c r="E169" s="25"/>
      <c r="F169" s="25"/>
      <c r="G169" s="25"/>
      <c r="H169" s="25"/>
      <c r="I169" s="25"/>
      <c r="J169" s="25"/>
      <c r="K169" s="45"/>
      <c r="L169" s="45"/>
      <c r="M169" s="45"/>
      <c r="N169" s="44">
        <v>1</v>
      </c>
      <c r="O169" s="51" t="s">
        <v>93</v>
      </c>
      <c r="P169" s="50">
        <v>730000</v>
      </c>
      <c r="Q169" s="379">
        <f t="shared" si="8"/>
        <v>730000</v>
      </c>
      <c r="R169" s="897"/>
    </row>
    <row r="170" spans="1:18" ht="17.100000000000001" customHeight="1" x14ac:dyDescent="0.2">
      <c r="A170" s="44"/>
      <c r="B170" s="52" t="s">
        <v>731</v>
      </c>
      <c r="C170" s="52"/>
      <c r="D170" s="49"/>
      <c r="E170" s="25"/>
      <c r="F170" s="25"/>
      <c r="G170" s="25"/>
      <c r="H170" s="25"/>
      <c r="I170" s="25"/>
      <c r="J170" s="25"/>
      <c r="K170" s="45"/>
      <c r="L170" s="45"/>
      <c r="M170" s="45"/>
      <c r="N170" s="44">
        <v>1</v>
      </c>
      <c r="O170" s="51" t="s">
        <v>93</v>
      </c>
      <c r="P170" s="50">
        <v>730000</v>
      </c>
      <c r="Q170" s="379">
        <f t="shared" si="8"/>
        <v>730000</v>
      </c>
      <c r="R170" s="897"/>
    </row>
    <row r="171" spans="1:18" ht="17.100000000000001" customHeight="1" x14ac:dyDescent="0.2">
      <c r="A171" s="44"/>
      <c r="B171" s="52" t="s">
        <v>732</v>
      </c>
      <c r="C171" s="52"/>
      <c r="D171" s="49"/>
      <c r="E171" s="25"/>
      <c r="F171" s="25"/>
      <c r="G171" s="25"/>
      <c r="H171" s="25"/>
      <c r="I171" s="25"/>
      <c r="J171" s="25"/>
      <c r="K171" s="45"/>
      <c r="L171" s="45"/>
      <c r="M171" s="45"/>
      <c r="N171" s="44">
        <v>1</v>
      </c>
      <c r="O171" s="51" t="s">
        <v>93</v>
      </c>
      <c r="P171" s="50">
        <v>730000</v>
      </c>
      <c r="Q171" s="379">
        <f t="shared" si="8"/>
        <v>730000</v>
      </c>
      <c r="R171" s="897"/>
    </row>
    <row r="172" spans="1:18" ht="17.100000000000001" customHeight="1" x14ac:dyDescent="0.2">
      <c r="A172" s="44"/>
      <c r="B172" s="52"/>
      <c r="C172" s="52"/>
      <c r="D172" s="49"/>
      <c r="E172" s="25"/>
      <c r="F172" s="25"/>
      <c r="G172" s="25"/>
      <c r="H172" s="25"/>
      <c r="I172" s="25"/>
      <c r="J172" s="25"/>
      <c r="K172" s="45"/>
      <c r="L172" s="45"/>
      <c r="M172" s="45"/>
      <c r="N172" s="44"/>
      <c r="O172" s="51"/>
      <c r="P172" s="50"/>
      <c r="Q172" s="379"/>
      <c r="R172" s="897"/>
    </row>
    <row r="173" spans="1:18" s="129" customFormat="1" ht="17.100000000000001" customHeight="1" x14ac:dyDescent="0.2">
      <c r="A173" s="137" t="s">
        <v>630</v>
      </c>
      <c r="B173" s="900" t="s">
        <v>631</v>
      </c>
      <c r="C173" s="900"/>
      <c r="D173" s="903"/>
      <c r="E173" s="903"/>
      <c r="F173" s="903"/>
      <c r="G173" s="903"/>
      <c r="H173" s="903"/>
      <c r="I173" s="903"/>
      <c r="J173" s="903"/>
      <c r="K173" s="903"/>
      <c r="L173" s="903"/>
      <c r="M173" s="903"/>
      <c r="N173" s="137"/>
      <c r="O173" s="137"/>
      <c r="P173" s="137"/>
      <c r="Q173" s="357">
        <f>Q175</f>
        <v>352670000</v>
      </c>
      <c r="R173" s="145"/>
    </row>
    <row r="174" spans="1:18" ht="17.100000000000001" customHeight="1" x14ac:dyDescent="0.35">
      <c r="A174" s="44">
        <v>523122</v>
      </c>
      <c r="B174" s="24" t="s">
        <v>56</v>
      </c>
      <c r="C174" s="126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4"/>
      <c r="O174" s="44"/>
      <c r="P174" s="44"/>
      <c r="Q174" s="417">
        <f>SUM(Q175:Q175)</f>
        <v>352670000</v>
      </c>
      <c r="R174" s="454" t="s">
        <v>571</v>
      </c>
    </row>
    <row r="175" spans="1:18" ht="17.100000000000001" customHeight="1" x14ac:dyDescent="0.2">
      <c r="A175" s="44"/>
      <c r="B175" s="49"/>
      <c r="C175" s="52" t="s">
        <v>299</v>
      </c>
      <c r="D175" s="49"/>
      <c r="E175" s="25"/>
      <c r="F175" s="25"/>
      <c r="G175" s="25"/>
      <c r="H175" s="25"/>
      <c r="I175" s="25"/>
      <c r="J175" s="25"/>
      <c r="K175" s="45"/>
      <c r="L175" s="45"/>
      <c r="M175" s="45"/>
      <c r="N175" s="44">
        <v>1</v>
      </c>
      <c r="O175" s="51" t="s">
        <v>366</v>
      </c>
      <c r="P175" s="50">
        <v>352670000</v>
      </c>
      <c r="Q175" s="379">
        <f>N175*P175</f>
        <v>352670000</v>
      </c>
      <c r="R175" s="897"/>
    </row>
    <row r="176" spans="1:18" s="187" customFormat="1" ht="17.100000000000001" customHeight="1" x14ac:dyDescent="0.2">
      <c r="A176" s="183"/>
      <c r="B176" s="184"/>
      <c r="C176" s="184"/>
      <c r="D176" s="185"/>
      <c r="E176" s="185"/>
      <c r="F176" s="185"/>
      <c r="G176" s="185"/>
      <c r="H176" s="185"/>
      <c r="I176" s="185"/>
      <c r="J176" s="185"/>
      <c r="K176" s="185"/>
      <c r="L176" s="185"/>
      <c r="M176" s="185"/>
      <c r="N176" s="200"/>
      <c r="O176" s="200"/>
      <c r="P176" s="186"/>
      <c r="Q176" s="355"/>
      <c r="R176" s="423"/>
    </row>
    <row r="177" spans="1:18" s="54" customFormat="1" ht="17.100000000000001" customHeight="1" x14ac:dyDescent="0.2">
      <c r="A177" s="762" t="s">
        <v>44</v>
      </c>
      <c r="B177" s="253" t="s">
        <v>352</v>
      </c>
      <c r="C177" s="253"/>
      <c r="D177" s="455"/>
      <c r="E177" s="455"/>
      <c r="F177" s="455"/>
      <c r="G177" s="455"/>
      <c r="H177" s="455"/>
      <c r="I177" s="455"/>
      <c r="J177" s="455"/>
      <c r="K177" s="455"/>
      <c r="L177" s="455"/>
      <c r="M177" s="455"/>
      <c r="N177" s="46"/>
      <c r="O177" s="46"/>
      <c r="P177" s="51"/>
      <c r="Q177" s="356">
        <f>Q231+Q242+Q246+Q257+Q194+Q178+Q182+Q198+Q203+Q215+Q219+Q251</f>
        <v>3936876000</v>
      </c>
      <c r="R177" s="454"/>
    </row>
    <row r="178" spans="1:18" s="129" customFormat="1" ht="17.100000000000001" customHeight="1" x14ac:dyDescent="0.2">
      <c r="A178" s="128" t="s">
        <v>96</v>
      </c>
      <c r="B178" s="85" t="s">
        <v>568</v>
      </c>
      <c r="C178" s="86"/>
      <c r="D178" s="85"/>
      <c r="E178" s="904"/>
      <c r="F178" s="904"/>
      <c r="G178" s="904"/>
      <c r="H178" s="904"/>
      <c r="I178" s="904"/>
      <c r="J178" s="904"/>
      <c r="K178" s="85"/>
      <c r="L178" s="85"/>
      <c r="M178" s="85"/>
      <c r="N178" s="128"/>
      <c r="O178" s="128"/>
      <c r="P178" s="131"/>
      <c r="Q178" s="375">
        <f>Q179</f>
        <v>120000000</v>
      </c>
      <c r="R178" s="145"/>
    </row>
    <row r="179" spans="1:18" ht="17.100000000000001" customHeight="1" x14ac:dyDescent="0.35">
      <c r="A179" s="1">
        <v>523111</v>
      </c>
      <c r="B179" s="1056" t="s">
        <v>733</v>
      </c>
      <c r="C179" s="1057"/>
      <c r="D179" s="1057"/>
      <c r="E179" s="1057"/>
      <c r="F179" s="1057"/>
      <c r="G179" s="1057"/>
      <c r="H179" s="1057"/>
      <c r="I179" s="1057"/>
      <c r="J179" s="1057"/>
      <c r="K179" s="1057"/>
      <c r="L179" s="1057"/>
      <c r="M179" s="5"/>
      <c r="N179" s="6"/>
      <c r="O179" s="6"/>
      <c r="P179" s="6"/>
      <c r="Q179" s="369">
        <f>Q180</f>
        <v>120000000</v>
      </c>
      <c r="R179" s="454" t="s">
        <v>562</v>
      </c>
    </row>
    <row r="180" spans="1:18" ht="17.100000000000001" customHeight="1" x14ac:dyDescent="0.2">
      <c r="A180" s="1"/>
      <c r="B180" s="5"/>
      <c r="C180" s="9" t="s">
        <v>734</v>
      </c>
      <c r="D180" s="5"/>
      <c r="E180" s="896"/>
      <c r="F180" s="896"/>
      <c r="G180" s="896"/>
      <c r="H180" s="896"/>
      <c r="I180" s="896"/>
      <c r="J180" s="896"/>
      <c r="K180" s="896"/>
      <c r="L180" s="896"/>
      <c r="M180" s="5"/>
      <c r="N180" s="1">
        <v>1000</v>
      </c>
      <c r="O180" s="1" t="s">
        <v>97</v>
      </c>
      <c r="P180" s="14">
        <v>120000</v>
      </c>
      <c r="Q180" s="370">
        <f>N180*P180</f>
        <v>120000000</v>
      </c>
      <c r="R180" s="897"/>
    </row>
    <row r="181" spans="1:18" ht="17.100000000000001" customHeight="1" x14ac:dyDescent="0.2">
      <c r="A181" s="1"/>
      <c r="B181" s="5"/>
      <c r="C181" s="9"/>
      <c r="D181" s="5"/>
      <c r="E181" s="896"/>
      <c r="F181" s="896"/>
      <c r="G181" s="896"/>
      <c r="H181" s="896"/>
      <c r="I181" s="896"/>
      <c r="J181" s="896"/>
      <c r="K181" s="896"/>
      <c r="L181" s="896"/>
      <c r="M181" s="5"/>
      <c r="N181" s="1"/>
      <c r="O181" s="1"/>
      <c r="P181" s="14"/>
      <c r="Q181" s="370"/>
      <c r="R181" s="897"/>
    </row>
    <row r="182" spans="1:18" s="129" customFormat="1" ht="17.100000000000001" customHeight="1" x14ac:dyDescent="0.2">
      <c r="A182" s="128" t="s">
        <v>98</v>
      </c>
      <c r="B182" s="85" t="s">
        <v>569</v>
      </c>
      <c r="C182" s="891"/>
      <c r="D182" s="85"/>
      <c r="E182" s="904"/>
      <c r="F182" s="904"/>
      <c r="G182" s="904"/>
      <c r="H182" s="904"/>
      <c r="I182" s="904"/>
      <c r="J182" s="904"/>
      <c r="K182" s="904"/>
      <c r="L182" s="904"/>
      <c r="M182" s="85"/>
      <c r="N182" s="128"/>
      <c r="O182" s="128"/>
      <c r="P182" s="132"/>
      <c r="Q182" s="375">
        <f>Q183</f>
        <v>108000000</v>
      </c>
      <c r="R182" s="145"/>
    </row>
    <row r="183" spans="1:18" ht="17.100000000000001" customHeight="1" x14ac:dyDescent="0.35">
      <c r="A183" s="1">
        <v>523111</v>
      </c>
      <c r="B183" s="77" t="s">
        <v>733</v>
      </c>
      <c r="C183" s="5"/>
      <c r="D183" s="5"/>
      <c r="E183" s="5"/>
      <c r="F183" s="5"/>
      <c r="G183" s="5"/>
      <c r="H183" s="5"/>
      <c r="I183" s="5"/>
      <c r="J183" s="5"/>
      <c r="K183" s="896"/>
      <c r="L183" s="896"/>
      <c r="M183" s="5"/>
      <c r="N183" s="1"/>
      <c r="O183" s="1"/>
      <c r="P183" s="76"/>
      <c r="Q183" s="369">
        <f>SUM(Q184:Q192)</f>
        <v>108000000</v>
      </c>
      <c r="R183" s="454" t="s">
        <v>562</v>
      </c>
    </row>
    <row r="184" spans="1:18" ht="17.100000000000001" customHeight="1" x14ac:dyDescent="0.2">
      <c r="A184" s="72"/>
      <c r="B184" s="5"/>
      <c r="C184" s="9" t="s">
        <v>735</v>
      </c>
      <c r="D184" s="5"/>
      <c r="E184" s="896"/>
      <c r="F184" s="896"/>
      <c r="G184" s="896"/>
      <c r="H184" s="896"/>
      <c r="I184" s="896"/>
      <c r="J184" s="896"/>
      <c r="K184" s="896"/>
      <c r="L184" s="896"/>
      <c r="M184" s="5"/>
      <c r="N184" s="1">
        <v>100</v>
      </c>
      <c r="O184" s="1" t="s">
        <v>97</v>
      </c>
      <c r="P184" s="76">
        <v>120000</v>
      </c>
      <c r="Q184" s="370">
        <f t="shared" ref="Q184:Q192" si="9">N184*P184</f>
        <v>12000000</v>
      </c>
      <c r="R184" s="897"/>
    </row>
    <row r="185" spans="1:18" ht="17.100000000000001" customHeight="1" x14ac:dyDescent="0.2">
      <c r="A185" s="72"/>
      <c r="B185" s="5"/>
      <c r="C185" s="9" t="s">
        <v>736</v>
      </c>
      <c r="D185" s="5"/>
      <c r="E185" s="896"/>
      <c r="F185" s="896"/>
      <c r="G185" s="896"/>
      <c r="H185" s="896"/>
      <c r="I185" s="896"/>
      <c r="J185" s="896"/>
      <c r="K185" s="896"/>
      <c r="L185" s="896"/>
      <c r="M185" s="5"/>
      <c r="N185" s="1">
        <v>100</v>
      </c>
      <c r="O185" s="1" t="s">
        <v>97</v>
      </c>
      <c r="P185" s="76">
        <v>120000</v>
      </c>
      <c r="Q185" s="370">
        <f t="shared" si="9"/>
        <v>12000000</v>
      </c>
      <c r="R185" s="897"/>
    </row>
    <row r="186" spans="1:18" ht="17.100000000000001" customHeight="1" x14ac:dyDescent="0.2">
      <c r="A186" s="72"/>
      <c r="B186" s="5"/>
      <c r="C186" s="9" t="s">
        <v>737</v>
      </c>
      <c r="D186" s="5"/>
      <c r="E186" s="896"/>
      <c r="F186" s="896"/>
      <c r="G186" s="896"/>
      <c r="H186" s="896"/>
      <c r="I186" s="896"/>
      <c r="J186" s="896"/>
      <c r="K186" s="896"/>
      <c r="L186" s="896"/>
      <c r="M186" s="5"/>
      <c r="N186" s="1">
        <v>100</v>
      </c>
      <c r="O186" s="1" t="s">
        <v>97</v>
      </c>
      <c r="P186" s="76">
        <v>120000</v>
      </c>
      <c r="Q186" s="370">
        <f t="shared" si="9"/>
        <v>12000000</v>
      </c>
      <c r="R186" s="897"/>
    </row>
    <row r="187" spans="1:18" ht="17.100000000000001" customHeight="1" x14ac:dyDescent="0.2">
      <c r="A187" s="72"/>
      <c r="B187" s="5"/>
      <c r="C187" s="9" t="s">
        <v>738</v>
      </c>
      <c r="D187" s="5"/>
      <c r="E187" s="896"/>
      <c r="F187" s="896"/>
      <c r="G187" s="896"/>
      <c r="H187" s="896"/>
      <c r="I187" s="896"/>
      <c r="J187" s="896"/>
      <c r="K187" s="896"/>
      <c r="L187" s="896"/>
      <c r="M187" s="5"/>
      <c r="N187" s="1">
        <v>100</v>
      </c>
      <c r="O187" s="1" t="s">
        <v>97</v>
      </c>
      <c r="P187" s="76">
        <v>120000</v>
      </c>
      <c r="Q187" s="370">
        <f t="shared" si="9"/>
        <v>12000000</v>
      </c>
      <c r="R187" s="897"/>
    </row>
    <row r="188" spans="1:18" ht="17.100000000000001" customHeight="1" x14ac:dyDescent="0.2">
      <c r="A188" s="72"/>
      <c r="B188" s="5"/>
      <c r="C188" s="9" t="s">
        <v>739</v>
      </c>
      <c r="D188" s="5"/>
      <c r="E188" s="896"/>
      <c r="F188" s="896"/>
      <c r="G188" s="896"/>
      <c r="H188" s="896"/>
      <c r="I188" s="896"/>
      <c r="J188" s="896"/>
      <c r="K188" s="896"/>
      <c r="L188" s="896"/>
      <c r="M188" s="5"/>
      <c r="N188" s="1">
        <v>100</v>
      </c>
      <c r="O188" s="1" t="s">
        <v>97</v>
      </c>
      <c r="P188" s="76">
        <v>120000</v>
      </c>
      <c r="Q188" s="370">
        <f t="shared" si="9"/>
        <v>12000000</v>
      </c>
      <c r="R188" s="897"/>
    </row>
    <row r="189" spans="1:18" ht="17.100000000000001" customHeight="1" x14ac:dyDescent="0.2">
      <c r="A189" s="72"/>
      <c r="B189" s="5"/>
      <c r="C189" s="9" t="s">
        <v>740</v>
      </c>
      <c r="D189" s="5"/>
      <c r="E189" s="896"/>
      <c r="F189" s="896"/>
      <c r="G189" s="896"/>
      <c r="H189" s="896"/>
      <c r="I189" s="896"/>
      <c r="J189" s="896"/>
      <c r="K189" s="896"/>
      <c r="L189" s="896"/>
      <c r="M189" s="5"/>
      <c r="N189" s="1">
        <v>100</v>
      </c>
      <c r="O189" s="1" t="s">
        <v>97</v>
      </c>
      <c r="P189" s="76">
        <v>120000</v>
      </c>
      <c r="Q189" s="370">
        <f t="shared" si="9"/>
        <v>12000000</v>
      </c>
      <c r="R189" s="897"/>
    </row>
    <row r="190" spans="1:18" ht="17.100000000000001" customHeight="1" x14ac:dyDescent="0.2">
      <c r="A190" s="72"/>
      <c r="B190" s="5"/>
      <c r="C190" s="9" t="s">
        <v>741</v>
      </c>
      <c r="D190" s="5"/>
      <c r="E190" s="896"/>
      <c r="F190" s="896"/>
      <c r="G190" s="896"/>
      <c r="H190" s="896"/>
      <c r="I190" s="896"/>
      <c r="J190" s="896"/>
      <c r="K190" s="896"/>
      <c r="L190" s="896"/>
      <c r="M190" s="5"/>
      <c r="N190" s="1">
        <v>100</v>
      </c>
      <c r="O190" s="1" t="s">
        <v>97</v>
      </c>
      <c r="P190" s="76">
        <v>120000</v>
      </c>
      <c r="Q190" s="370">
        <f t="shared" si="9"/>
        <v>12000000</v>
      </c>
      <c r="R190" s="897"/>
    </row>
    <row r="191" spans="1:18" ht="17.100000000000001" customHeight="1" x14ac:dyDescent="0.2">
      <c r="A191" s="72"/>
      <c r="B191" s="5"/>
      <c r="C191" s="9" t="s">
        <v>742</v>
      </c>
      <c r="D191" s="5"/>
      <c r="E191" s="896"/>
      <c r="F191" s="896"/>
      <c r="G191" s="896"/>
      <c r="H191" s="896"/>
      <c r="I191" s="896"/>
      <c r="J191" s="896"/>
      <c r="K191" s="896"/>
      <c r="L191" s="896"/>
      <c r="M191" s="5"/>
      <c r="N191" s="1">
        <v>100</v>
      </c>
      <c r="O191" s="1" t="s">
        <v>97</v>
      </c>
      <c r="P191" s="76">
        <v>120000</v>
      </c>
      <c r="Q191" s="370">
        <f t="shared" si="9"/>
        <v>12000000</v>
      </c>
      <c r="R191" s="897"/>
    </row>
    <row r="192" spans="1:18" ht="17.100000000000001" customHeight="1" x14ac:dyDescent="0.2">
      <c r="A192" s="72"/>
      <c r="B192" s="5"/>
      <c r="C192" s="9" t="s">
        <v>743</v>
      </c>
      <c r="D192" s="5"/>
      <c r="E192" s="896"/>
      <c r="F192" s="896"/>
      <c r="G192" s="896"/>
      <c r="H192" s="896"/>
      <c r="I192" s="896"/>
      <c r="J192" s="896"/>
      <c r="K192" s="896"/>
      <c r="L192" s="896"/>
      <c r="M192" s="5"/>
      <c r="N192" s="1">
        <v>100</v>
      </c>
      <c r="O192" s="1" t="s">
        <v>97</v>
      </c>
      <c r="P192" s="76">
        <v>120000</v>
      </c>
      <c r="Q192" s="370">
        <f t="shared" si="9"/>
        <v>12000000</v>
      </c>
      <c r="R192" s="897"/>
    </row>
    <row r="193" spans="1:18" s="54" customFormat="1" ht="17.100000000000001" customHeight="1" x14ac:dyDescent="0.2">
      <c r="A193" s="764"/>
      <c r="B193" s="253"/>
      <c r="C193" s="253"/>
      <c r="D193" s="455"/>
      <c r="E193" s="455"/>
      <c r="F193" s="455"/>
      <c r="G193" s="455"/>
      <c r="H193" s="455"/>
      <c r="I193" s="455"/>
      <c r="J193" s="455"/>
      <c r="K193" s="455"/>
      <c r="L193" s="455"/>
      <c r="M193" s="455"/>
      <c r="N193" s="46"/>
      <c r="O193" s="46"/>
      <c r="P193" s="51"/>
      <c r="Q193" s="356"/>
      <c r="R193" s="454"/>
    </row>
    <row r="194" spans="1:18" s="129" customFormat="1" ht="17.100000000000001" customHeight="1" x14ac:dyDescent="0.2">
      <c r="A194" s="128" t="s">
        <v>215</v>
      </c>
      <c r="B194" s="85" t="s">
        <v>744</v>
      </c>
      <c r="C194" s="86"/>
      <c r="D194" s="85"/>
      <c r="E194" s="904"/>
      <c r="F194" s="904"/>
      <c r="G194" s="904"/>
      <c r="H194" s="904"/>
      <c r="I194" s="904"/>
      <c r="J194" s="904"/>
      <c r="K194" s="85"/>
      <c r="L194" s="85"/>
      <c r="M194" s="85"/>
      <c r="N194" s="128"/>
      <c r="O194" s="128"/>
      <c r="P194" s="131"/>
      <c r="Q194" s="375">
        <f>Q195</f>
        <v>50000000</v>
      </c>
      <c r="R194" s="145"/>
    </row>
    <row r="195" spans="1:18" ht="17.100000000000001" customHeight="1" x14ac:dyDescent="0.35">
      <c r="A195" s="1">
        <v>523121</v>
      </c>
      <c r="B195" s="1056" t="s">
        <v>88</v>
      </c>
      <c r="C195" s="1057"/>
      <c r="D195" s="1057"/>
      <c r="E195" s="1057"/>
      <c r="F195" s="1057"/>
      <c r="G195" s="1057"/>
      <c r="H195" s="1057"/>
      <c r="I195" s="1057"/>
      <c r="J195" s="1057"/>
      <c r="K195" s="1057"/>
      <c r="L195" s="1057"/>
      <c r="M195" s="5"/>
      <c r="N195" s="6"/>
      <c r="O195" s="6"/>
      <c r="P195" s="6"/>
      <c r="Q195" s="369">
        <f>Q196</f>
        <v>50000000</v>
      </c>
      <c r="R195" s="454" t="s">
        <v>562</v>
      </c>
    </row>
    <row r="196" spans="1:18" ht="17.100000000000001" customHeight="1" x14ac:dyDescent="0.2">
      <c r="A196" s="1"/>
      <c r="B196" s="5"/>
      <c r="C196" s="9" t="s">
        <v>216</v>
      </c>
      <c r="D196" s="5"/>
      <c r="E196" s="896"/>
      <c r="F196" s="896"/>
      <c r="G196" s="896"/>
      <c r="H196" s="896"/>
      <c r="I196" s="896"/>
      <c r="J196" s="896"/>
      <c r="K196" s="896"/>
      <c r="L196" s="896"/>
      <c r="M196" s="5"/>
      <c r="N196" s="1">
        <v>1</v>
      </c>
      <c r="O196" s="1" t="s">
        <v>233</v>
      </c>
      <c r="P196" s="14">
        <v>50000000</v>
      </c>
      <c r="Q196" s="370">
        <f>N196*P196</f>
        <v>50000000</v>
      </c>
      <c r="R196" s="897"/>
    </row>
    <row r="197" spans="1:18" ht="17.100000000000001" customHeight="1" x14ac:dyDescent="0.2">
      <c r="A197" s="1"/>
      <c r="B197" s="5"/>
      <c r="C197" s="9"/>
      <c r="D197" s="5"/>
      <c r="E197" s="896"/>
      <c r="F197" s="896"/>
      <c r="G197" s="896"/>
      <c r="H197" s="896"/>
      <c r="I197" s="896"/>
      <c r="J197" s="896"/>
      <c r="K197" s="896"/>
      <c r="L197" s="896"/>
      <c r="M197" s="5"/>
      <c r="N197" s="1"/>
      <c r="O197" s="1"/>
      <c r="P197" s="14"/>
      <c r="Q197" s="370"/>
      <c r="R197" s="897"/>
    </row>
    <row r="198" spans="1:18" s="129" customFormat="1" ht="17.100000000000001" customHeight="1" x14ac:dyDescent="0.2">
      <c r="A198" s="128" t="s">
        <v>99</v>
      </c>
      <c r="B198" s="85" t="s">
        <v>745</v>
      </c>
      <c r="C198" s="86"/>
      <c r="D198" s="85"/>
      <c r="E198" s="904"/>
      <c r="F198" s="904"/>
      <c r="G198" s="904"/>
      <c r="H198" s="904"/>
      <c r="I198" s="904"/>
      <c r="J198" s="904"/>
      <c r="K198" s="85"/>
      <c r="L198" s="85"/>
      <c r="M198" s="85"/>
      <c r="N198" s="128"/>
      <c r="O198" s="128"/>
      <c r="P198" s="131"/>
      <c r="Q198" s="375">
        <f>Q199</f>
        <v>385000000</v>
      </c>
      <c r="R198" s="145"/>
    </row>
    <row r="199" spans="1:18" ht="17.100000000000001" customHeight="1" x14ac:dyDescent="0.35">
      <c r="A199" s="1">
        <v>523121</v>
      </c>
      <c r="B199" s="1056" t="s">
        <v>746</v>
      </c>
      <c r="C199" s="1057"/>
      <c r="D199" s="1057"/>
      <c r="E199" s="1057"/>
      <c r="F199" s="1057"/>
      <c r="G199" s="1057"/>
      <c r="H199" s="1057"/>
      <c r="I199" s="1057"/>
      <c r="J199" s="1057"/>
      <c r="K199" s="1057"/>
      <c r="L199" s="1057"/>
      <c r="M199" s="5"/>
      <c r="N199" s="6"/>
      <c r="O199" s="6"/>
      <c r="P199" s="6"/>
      <c r="Q199" s="369">
        <f>Q201+Q200</f>
        <v>385000000</v>
      </c>
      <c r="R199" s="454" t="s">
        <v>562</v>
      </c>
    </row>
    <row r="200" spans="1:18" ht="17.100000000000001" customHeight="1" x14ac:dyDescent="0.2">
      <c r="A200" s="1"/>
      <c r="B200" s="5"/>
      <c r="C200" s="9" t="s">
        <v>747</v>
      </c>
      <c r="D200" s="5"/>
      <c r="E200" s="896"/>
      <c r="F200" s="896"/>
      <c r="G200" s="896"/>
      <c r="H200" s="896"/>
      <c r="I200" s="896"/>
      <c r="J200" s="896"/>
      <c r="K200" s="896"/>
      <c r="L200" s="896"/>
      <c r="M200" s="5"/>
      <c r="N200" s="1">
        <v>5</v>
      </c>
      <c r="O200" s="1" t="s">
        <v>233</v>
      </c>
      <c r="P200" s="14">
        <v>25000000</v>
      </c>
      <c r="Q200" s="370">
        <f>N200*P200</f>
        <v>125000000</v>
      </c>
      <c r="R200" s="897"/>
    </row>
    <row r="201" spans="1:18" ht="17.100000000000001" customHeight="1" x14ac:dyDescent="0.2">
      <c r="A201" s="1"/>
      <c r="B201" s="5"/>
      <c r="C201" s="9" t="s">
        <v>748</v>
      </c>
      <c r="D201" s="5"/>
      <c r="E201" s="896"/>
      <c r="F201" s="896"/>
      <c r="G201" s="896"/>
      <c r="H201" s="896"/>
      <c r="I201" s="896"/>
      <c r="J201" s="896"/>
      <c r="K201" s="896"/>
      <c r="L201" s="896"/>
      <c r="M201" s="5"/>
      <c r="N201" s="1">
        <v>13</v>
      </c>
      <c r="O201" s="1" t="s">
        <v>233</v>
      </c>
      <c r="P201" s="14">
        <v>20000000</v>
      </c>
      <c r="Q201" s="370">
        <f>N201*P201</f>
        <v>260000000</v>
      </c>
      <c r="R201" s="897"/>
    </row>
    <row r="202" spans="1:18" ht="17.100000000000001" customHeight="1" x14ac:dyDescent="0.2">
      <c r="A202" s="1"/>
      <c r="B202" s="5"/>
      <c r="C202" s="9"/>
      <c r="D202" s="5"/>
      <c r="E202" s="896"/>
      <c r="F202" s="896"/>
      <c r="G202" s="896"/>
      <c r="H202" s="896"/>
      <c r="I202" s="896"/>
      <c r="J202" s="896"/>
      <c r="K202" s="896"/>
      <c r="L202" s="896"/>
      <c r="M202" s="5"/>
      <c r="N202" s="1"/>
      <c r="O202" s="1"/>
      <c r="P202" s="14"/>
      <c r="Q202" s="370"/>
      <c r="R202" s="897"/>
    </row>
    <row r="203" spans="1:18" s="129" customFormat="1" ht="17.100000000000001" customHeight="1" x14ac:dyDescent="0.2">
      <c r="A203" s="128" t="s">
        <v>572</v>
      </c>
      <c r="B203" s="85" t="s">
        <v>749</v>
      </c>
      <c r="C203" s="891"/>
      <c r="D203" s="85"/>
      <c r="E203" s="904"/>
      <c r="F203" s="904"/>
      <c r="G203" s="904"/>
      <c r="H203" s="904"/>
      <c r="I203" s="904"/>
      <c r="J203" s="904"/>
      <c r="K203" s="904"/>
      <c r="L203" s="904"/>
      <c r="M203" s="85"/>
      <c r="N203" s="128"/>
      <c r="O203" s="128"/>
      <c r="P203" s="132"/>
      <c r="Q203" s="375">
        <f>Q204</f>
        <v>180000000</v>
      </c>
      <c r="R203" s="145"/>
    </row>
    <row r="204" spans="1:18" ht="17.100000000000001" customHeight="1" x14ac:dyDescent="0.35">
      <c r="A204" s="1">
        <v>523121</v>
      </c>
      <c r="B204" s="77" t="s">
        <v>750</v>
      </c>
      <c r="C204" s="5"/>
      <c r="D204" s="5"/>
      <c r="E204" s="5"/>
      <c r="F204" s="5"/>
      <c r="G204" s="5"/>
      <c r="H204" s="5"/>
      <c r="I204" s="5"/>
      <c r="J204" s="5"/>
      <c r="K204" s="896"/>
      <c r="L204" s="896"/>
      <c r="M204" s="5"/>
      <c r="N204" s="1"/>
      <c r="O204" s="1"/>
      <c r="P204" s="76"/>
      <c r="Q204" s="369">
        <f>SUM(Q205:Q213)</f>
        <v>180000000</v>
      </c>
      <c r="R204" s="454" t="s">
        <v>562</v>
      </c>
    </row>
    <row r="205" spans="1:18" ht="17.100000000000001" customHeight="1" x14ac:dyDescent="0.2">
      <c r="A205" s="72"/>
      <c r="B205" s="5"/>
      <c r="C205" s="9" t="s">
        <v>735</v>
      </c>
      <c r="D205" s="5"/>
      <c r="E205" s="896"/>
      <c r="F205" s="896"/>
      <c r="G205" s="896"/>
      <c r="H205" s="896"/>
      <c r="I205" s="896"/>
      <c r="J205" s="896"/>
      <c r="K205" s="896"/>
      <c r="L205" s="896"/>
      <c r="M205" s="5"/>
      <c r="N205" s="1">
        <v>1</v>
      </c>
      <c r="O205" s="1" t="s">
        <v>233</v>
      </c>
      <c r="P205" s="76">
        <v>20000000</v>
      </c>
      <c r="Q205" s="370">
        <f t="shared" ref="Q205:Q213" si="10">N205*P205</f>
        <v>20000000</v>
      </c>
      <c r="R205" s="897"/>
    </row>
    <row r="206" spans="1:18" ht="17.100000000000001" customHeight="1" x14ac:dyDescent="0.2">
      <c r="A206" s="72"/>
      <c r="B206" s="5"/>
      <c r="C206" s="9" t="s">
        <v>736</v>
      </c>
      <c r="D206" s="5"/>
      <c r="E206" s="896"/>
      <c r="F206" s="896"/>
      <c r="G206" s="896"/>
      <c r="H206" s="896"/>
      <c r="I206" s="896"/>
      <c r="J206" s="896"/>
      <c r="K206" s="896"/>
      <c r="L206" s="896"/>
      <c r="M206" s="5"/>
      <c r="N206" s="1">
        <v>1</v>
      </c>
      <c r="O206" s="1" t="s">
        <v>233</v>
      </c>
      <c r="P206" s="76">
        <v>20000000</v>
      </c>
      <c r="Q206" s="370">
        <f t="shared" si="10"/>
        <v>20000000</v>
      </c>
      <c r="R206" s="897"/>
    </row>
    <row r="207" spans="1:18" ht="17.100000000000001" customHeight="1" x14ac:dyDescent="0.2">
      <c r="A207" s="72"/>
      <c r="B207" s="5"/>
      <c r="C207" s="9" t="s">
        <v>737</v>
      </c>
      <c r="D207" s="5"/>
      <c r="E207" s="896"/>
      <c r="F207" s="896"/>
      <c r="G207" s="896"/>
      <c r="H207" s="896"/>
      <c r="I207" s="896"/>
      <c r="J207" s="896"/>
      <c r="K207" s="896"/>
      <c r="L207" s="896"/>
      <c r="M207" s="5"/>
      <c r="N207" s="1">
        <v>1</v>
      </c>
      <c r="O207" s="1" t="s">
        <v>233</v>
      </c>
      <c r="P207" s="76">
        <v>20000000</v>
      </c>
      <c r="Q207" s="370">
        <f t="shared" si="10"/>
        <v>20000000</v>
      </c>
      <c r="R207" s="897"/>
    </row>
    <row r="208" spans="1:18" ht="17.100000000000001" customHeight="1" x14ac:dyDescent="0.2">
      <c r="A208" s="72"/>
      <c r="B208" s="5"/>
      <c r="C208" s="9" t="s">
        <v>738</v>
      </c>
      <c r="D208" s="5"/>
      <c r="E208" s="896"/>
      <c r="F208" s="896"/>
      <c r="G208" s="896"/>
      <c r="H208" s="896"/>
      <c r="I208" s="896"/>
      <c r="J208" s="896"/>
      <c r="K208" s="896"/>
      <c r="L208" s="896"/>
      <c r="M208" s="5"/>
      <c r="N208" s="1">
        <v>1</v>
      </c>
      <c r="O208" s="1" t="s">
        <v>233</v>
      </c>
      <c r="P208" s="76">
        <v>20000000</v>
      </c>
      <c r="Q208" s="370">
        <f t="shared" si="10"/>
        <v>20000000</v>
      </c>
      <c r="R208" s="897"/>
    </row>
    <row r="209" spans="1:18" ht="17.100000000000001" customHeight="1" x14ac:dyDescent="0.2">
      <c r="A209" s="72"/>
      <c r="B209" s="5"/>
      <c r="C209" s="9" t="s">
        <v>739</v>
      </c>
      <c r="D209" s="5"/>
      <c r="E209" s="896"/>
      <c r="F209" s="896"/>
      <c r="G209" s="896"/>
      <c r="H209" s="896"/>
      <c r="I209" s="896"/>
      <c r="J209" s="896"/>
      <c r="K209" s="896"/>
      <c r="L209" s="896"/>
      <c r="M209" s="5"/>
      <c r="N209" s="1">
        <v>1</v>
      </c>
      <c r="O209" s="1" t="s">
        <v>233</v>
      </c>
      <c r="P209" s="76">
        <v>20000000</v>
      </c>
      <c r="Q209" s="370">
        <f t="shared" si="10"/>
        <v>20000000</v>
      </c>
      <c r="R209" s="897"/>
    </row>
    <row r="210" spans="1:18" ht="17.100000000000001" customHeight="1" x14ac:dyDescent="0.2">
      <c r="A210" s="72"/>
      <c r="B210" s="5"/>
      <c r="C210" s="9" t="s">
        <v>740</v>
      </c>
      <c r="D210" s="5"/>
      <c r="E210" s="896"/>
      <c r="F210" s="896"/>
      <c r="G210" s="896"/>
      <c r="H210" s="896"/>
      <c r="I210" s="896"/>
      <c r="J210" s="896"/>
      <c r="K210" s="896"/>
      <c r="L210" s="896"/>
      <c r="M210" s="5"/>
      <c r="N210" s="1">
        <v>1</v>
      </c>
      <c r="O210" s="1" t="s">
        <v>233</v>
      </c>
      <c r="P210" s="76">
        <v>20000000</v>
      </c>
      <c r="Q210" s="370">
        <f t="shared" si="10"/>
        <v>20000000</v>
      </c>
      <c r="R210" s="897"/>
    </row>
    <row r="211" spans="1:18" ht="17.100000000000001" customHeight="1" x14ac:dyDescent="0.2">
      <c r="A211" s="72"/>
      <c r="B211" s="5"/>
      <c r="C211" s="9" t="s">
        <v>741</v>
      </c>
      <c r="D211" s="5"/>
      <c r="E211" s="896"/>
      <c r="F211" s="896"/>
      <c r="G211" s="896"/>
      <c r="H211" s="896"/>
      <c r="I211" s="896"/>
      <c r="J211" s="896"/>
      <c r="K211" s="896"/>
      <c r="L211" s="896"/>
      <c r="M211" s="5"/>
      <c r="N211" s="1">
        <v>1</v>
      </c>
      <c r="O211" s="1" t="s">
        <v>233</v>
      </c>
      <c r="P211" s="76">
        <v>20000000</v>
      </c>
      <c r="Q211" s="370">
        <f t="shared" si="10"/>
        <v>20000000</v>
      </c>
      <c r="R211" s="897"/>
    </row>
    <row r="212" spans="1:18" ht="17.100000000000001" customHeight="1" x14ac:dyDescent="0.2">
      <c r="A212" s="72"/>
      <c r="B212" s="5"/>
      <c r="C212" s="9" t="s">
        <v>742</v>
      </c>
      <c r="D212" s="5"/>
      <c r="E212" s="896"/>
      <c r="F212" s="896"/>
      <c r="G212" s="896"/>
      <c r="H212" s="896"/>
      <c r="I212" s="896"/>
      <c r="J212" s="896"/>
      <c r="K212" s="896"/>
      <c r="L212" s="896"/>
      <c r="M212" s="5"/>
      <c r="N212" s="1">
        <v>1</v>
      </c>
      <c r="O212" s="1" t="s">
        <v>233</v>
      </c>
      <c r="P212" s="76">
        <v>20000000</v>
      </c>
      <c r="Q212" s="370">
        <f t="shared" si="10"/>
        <v>20000000</v>
      </c>
      <c r="R212" s="897"/>
    </row>
    <row r="213" spans="1:18" ht="17.100000000000001" customHeight="1" x14ac:dyDescent="0.2">
      <c r="A213" s="72"/>
      <c r="B213" s="5"/>
      <c r="C213" s="9" t="s">
        <v>743</v>
      </c>
      <c r="D213" s="5"/>
      <c r="E213" s="896"/>
      <c r="F213" s="896"/>
      <c r="G213" s="896"/>
      <c r="H213" s="896"/>
      <c r="I213" s="896"/>
      <c r="J213" s="896"/>
      <c r="K213" s="896"/>
      <c r="L213" s="896"/>
      <c r="M213" s="5"/>
      <c r="N213" s="1">
        <v>1</v>
      </c>
      <c r="O213" s="1" t="s">
        <v>233</v>
      </c>
      <c r="P213" s="76">
        <v>20000000</v>
      </c>
      <c r="Q213" s="370">
        <f t="shared" si="10"/>
        <v>20000000</v>
      </c>
      <c r="R213" s="897"/>
    </row>
    <row r="214" spans="1:18" ht="17.100000000000001" customHeight="1" x14ac:dyDescent="0.35">
      <c r="A214" s="1"/>
      <c r="B214" s="77"/>
      <c r="C214" s="5"/>
      <c r="D214" s="5"/>
      <c r="E214" s="5"/>
      <c r="F214" s="5"/>
      <c r="G214" s="5"/>
      <c r="H214" s="5"/>
      <c r="I214" s="5"/>
      <c r="J214" s="5"/>
      <c r="K214" s="896"/>
      <c r="L214" s="896"/>
      <c r="M214" s="5"/>
      <c r="N214" s="1"/>
      <c r="O214" s="1"/>
      <c r="P214" s="76"/>
      <c r="Q214" s="369"/>
      <c r="R214" s="454"/>
    </row>
    <row r="215" spans="1:18" s="129" customFormat="1" ht="17.100000000000001" customHeight="1" x14ac:dyDescent="0.2">
      <c r="A215" s="128" t="s">
        <v>100</v>
      </c>
      <c r="B215" s="85" t="s">
        <v>751</v>
      </c>
      <c r="C215" s="86"/>
      <c r="D215" s="85"/>
      <c r="E215" s="904"/>
      <c r="F215" s="904"/>
      <c r="G215" s="904"/>
      <c r="H215" s="904"/>
      <c r="I215" s="904"/>
      <c r="J215" s="904"/>
      <c r="K215" s="85"/>
      <c r="L215" s="85"/>
      <c r="M215" s="85"/>
      <c r="N215" s="128"/>
      <c r="O215" s="128"/>
      <c r="P215" s="131"/>
      <c r="Q215" s="375">
        <f>Q216</f>
        <v>332000000</v>
      </c>
      <c r="R215" s="145"/>
    </row>
    <row r="216" spans="1:18" ht="17.100000000000001" customHeight="1" x14ac:dyDescent="0.35">
      <c r="A216" s="1">
        <v>523121</v>
      </c>
      <c r="B216" s="1056" t="s">
        <v>746</v>
      </c>
      <c r="C216" s="1057"/>
      <c r="D216" s="1057"/>
      <c r="E216" s="1057"/>
      <c r="F216" s="1057"/>
      <c r="G216" s="1057"/>
      <c r="H216" s="1057"/>
      <c r="I216" s="1057"/>
      <c r="J216" s="1057"/>
      <c r="K216" s="1057"/>
      <c r="L216" s="1057"/>
      <c r="M216" s="5"/>
      <c r="N216" s="6"/>
      <c r="O216" s="6"/>
      <c r="P216" s="6"/>
      <c r="Q216" s="369">
        <f>Q218+Q217</f>
        <v>332000000</v>
      </c>
      <c r="R216" s="454" t="s">
        <v>562</v>
      </c>
    </row>
    <row r="217" spans="1:18" ht="17.100000000000001" customHeight="1" x14ac:dyDescent="0.2">
      <c r="A217" s="1"/>
      <c r="B217" s="5"/>
      <c r="C217" s="9" t="s">
        <v>752</v>
      </c>
      <c r="D217" s="5"/>
      <c r="E217" s="896"/>
      <c r="F217" s="896"/>
      <c r="G217" s="896"/>
      <c r="H217" s="896"/>
      <c r="I217" s="896"/>
      <c r="J217" s="896"/>
      <c r="K217" s="896"/>
      <c r="L217" s="896"/>
      <c r="M217" s="5"/>
      <c r="N217" s="1">
        <v>166</v>
      </c>
      <c r="O217" s="1" t="s">
        <v>233</v>
      </c>
      <c r="P217" s="14">
        <v>2000000</v>
      </c>
      <c r="Q217" s="370">
        <f>N217*P217</f>
        <v>332000000</v>
      </c>
      <c r="R217" s="897"/>
    </row>
    <row r="218" spans="1:18" ht="17.100000000000001" customHeight="1" x14ac:dyDescent="0.2">
      <c r="A218" s="1"/>
      <c r="B218" s="5"/>
      <c r="C218" s="9"/>
      <c r="D218" s="5"/>
      <c r="E218" s="896"/>
      <c r="F218" s="896"/>
      <c r="G218" s="896"/>
      <c r="H218" s="896"/>
      <c r="I218" s="896"/>
      <c r="J218" s="896"/>
      <c r="K218" s="896"/>
      <c r="L218" s="896"/>
      <c r="M218" s="5"/>
      <c r="N218" s="1"/>
      <c r="O218" s="1"/>
      <c r="P218" s="14"/>
      <c r="Q218" s="370"/>
      <c r="R218" s="897"/>
    </row>
    <row r="219" spans="1:18" s="129" customFormat="1" ht="17.100000000000001" customHeight="1" x14ac:dyDescent="0.2">
      <c r="A219" s="128" t="s">
        <v>218</v>
      </c>
      <c r="B219" s="85" t="s">
        <v>753</v>
      </c>
      <c r="C219" s="891"/>
      <c r="D219" s="85"/>
      <c r="E219" s="904"/>
      <c r="F219" s="904"/>
      <c r="G219" s="904"/>
      <c r="H219" s="904"/>
      <c r="I219" s="904"/>
      <c r="J219" s="904"/>
      <c r="K219" s="904"/>
      <c r="L219" s="904"/>
      <c r="M219" s="85"/>
      <c r="N219" s="128"/>
      <c r="O219" s="128"/>
      <c r="P219" s="132"/>
      <c r="Q219" s="375">
        <f>Q220</f>
        <v>62000000</v>
      </c>
      <c r="R219" s="145"/>
    </row>
    <row r="220" spans="1:18" ht="17.100000000000001" customHeight="1" x14ac:dyDescent="0.35">
      <c r="A220" s="1">
        <v>523121</v>
      </c>
      <c r="B220" s="77" t="s">
        <v>750</v>
      </c>
      <c r="C220" s="5"/>
      <c r="D220" s="5"/>
      <c r="E220" s="5"/>
      <c r="F220" s="5"/>
      <c r="G220" s="5"/>
      <c r="H220" s="5"/>
      <c r="I220" s="5"/>
      <c r="J220" s="5"/>
      <c r="K220" s="896"/>
      <c r="L220" s="896"/>
      <c r="M220" s="5"/>
      <c r="N220" s="1"/>
      <c r="O220" s="1"/>
      <c r="P220" s="76"/>
      <c r="Q220" s="369">
        <f>SUM(Q221:Q229)</f>
        <v>62000000</v>
      </c>
      <c r="R220" s="454" t="s">
        <v>562</v>
      </c>
    </row>
    <row r="221" spans="1:18" ht="17.100000000000001" customHeight="1" x14ac:dyDescent="0.2">
      <c r="A221" s="72"/>
      <c r="B221" s="5"/>
      <c r="C221" s="9" t="s">
        <v>735</v>
      </c>
      <c r="D221" s="5"/>
      <c r="E221" s="896"/>
      <c r="F221" s="896"/>
      <c r="G221" s="896"/>
      <c r="H221" s="896"/>
      <c r="I221" s="896"/>
      <c r="J221" s="896"/>
      <c r="K221" s="896"/>
      <c r="L221" s="896"/>
      <c r="M221" s="5"/>
      <c r="N221" s="1">
        <v>4</v>
      </c>
      <c r="O221" s="1" t="s">
        <v>233</v>
      </c>
      <c r="P221" s="76">
        <v>2000000</v>
      </c>
      <c r="Q221" s="370">
        <f t="shared" ref="Q221:Q229" si="11">N221*P221</f>
        <v>8000000</v>
      </c>
      <c r="R221" s="897"/>
    </row>
    <row r="222" spans="1:18" ht="17.100000000000001" customHeight="1" x14ac:dyDescent="0.2">
      <c r="A222" s="72"/>
      <c r="B222" s="5"/>
      <c r="C222" s="9" t="s">
        <v>736</v>
      </c>
      <c r="D222" s="5"/>
      <c r="E222" s="896"/>
      <c r="F222" s="896"/>
      <c r="G222" s="896"/>
      <c r="H222" s="896"/>
      <c r="I222" s="896"/>
      <c r="J222" s="896"/>
      <c r="K222" s="896"/>
      <c r="L222" s="896"/>
      <c r="M222" s="5"/>
      <c r="N222" s="1">
        <v>4</v>
      </c>
      <c r="O222" s="1" t="s">
        <v>233</v>
      </c>
      <c r="P222" s="76">
        <v>2000000</v>
      </c>
      <c r="Q222" s="370">
        <f t="shared" si="11"/>
        <v>8000000</v>
      </c>
      <c r="R222" s="897"/>
    </row>
    <row r="223" spans="1:18" ht="17.100000000000001" customHeight="1" x14ac:dyDescent="0.2">
      <c r="A223" s="72"/>
      <c r="B223" s="5"/>
      <c r="C223" s="9" t="s">
        <v>737</v>
      </c>
      <c r="D223" s="5"/>
      <c r="E223" s="896"/>
      <c r="F223" s="896"/>
      <c r="G223" s="896"/>
      <c r="H223" s="896"/>
      <c r="I223" s="896"/>
      <c r="J223" s="896"/>
      <c r="K223" s="896"/>
      <c r="L223" s="896"/>
      <c r="M223" s="5"/>
      <c r="N223" s="1">
        <v>4</v>
      </c>
      <c r="O223" s="1" t="s">
        <v>233</v>
      </c>
      <c r="P223" s="76">
        <v>2000000</v>
      </c>
      <c r="Q223" s="370">
        <f t="shared" si="11"/>
        <v>8000000</v>
      </c>
      <c r="R223" s="897"/>
    </row>
    <row r="224" spans="1:18" ht="17.100000000000001" customHeight="1" x14ac:dyDescent="0.2">
      <c r="A224" s="72"/>
      <c r="B224" s="5"/>
      <c r="C224" s="9" t="s">
        <v>738</v>
      </c>
      <c r="D224" s="5"/>
      <c r="E224" s="896"/>
      <c r="F224" s="896"/>
      <c r="G224" s="896"/>
      <c r="H224" s="896"/>
      <c r="I224" s="896"/>
      <c r="J224" s="896"/>
      <c r="K224" s="896"/>
      <c r="L224" s="896"/>
      <c r="M224" s="5"/>
      <c r="N224" s="1">
        <v>4</v>
      </c>
      <c r="O224" s="1" t="s">
        <v>233</v>
      </c>
      <c r="P224" s="76">
        <v>2000000</v>
      </c>
      <c r="Q224" s="370">
        <f t="shared" si="11"/>
        <v>8000000</v>
      </c>
      <c r="R224" s="897"/>
    </row>
    <row r="225" spans="1:18" ht="17.100000000000001" customHeight="1" x14ac:dyDescent="0.2">
      <c r="A225" s="72"/>
      <c r="B225" s="5"/>
      <c r="C225" s="9" t="s">
        <v>739</v>
      </c>
      <c r="D225" s="5"/>
      <c r="E225" s="896"/>
      <c r="F225" s="896"/>
      <c r="G225" s="896"/>
      <c r="H225" s="896"/>
      <c r="I225" s="896"/>
      <c r="J225" s="896"/>
      <c r="K225" s="896"/>
      <c r="L225" s="896"/>
      <c r="M225" s="5"/>
      <c r="N225" s="1">
        <v>3</v>
      </c>
      <c r="O225" s="1" t="s">
        <v>233</v>
      </c>
      <c r="P225" s="76">
        <v>2000000</v>
      </c>
      <c r="Q225" s="370">
        <f t="shared" si="11"/>
        <v>6000000</v>
      </c>
      <c r="R225" s="897"/>
    </row>
    <row r="226" spans="1:18" ht="17.100000000000001" customHeight="1" x14ac:dyDescent="0.2">
      <c r="A226" s="72"/>
      <c r="B226" s="5"/>
      <c r="C226" s="9" t="s">
        <v>740</v>
      </c>
      <c r="D226" s="5"/>
      <c r="E226" s="896"/>
      <c r="F226" s="896"/>
      <c r="G226" s="896"/>
      <c r="H226" s="896"/>
      <c r="I226" s="896"/>
      <c r="J226" s="896"/>
      <c r="K226" s="896"/>
      <c r="L226" s="896"/>
      <c r="M226" s="5"/>
      <c r="N226" s="1">
        <v>3</v>
      </c>
      <c r="O226" s="1" t="s">
        <v>233</v>
      </c>
      <c r="P226" s="76">
        <v>2000000</v>
      </c>
      <c r="Q226" s="370">
        <f t="shared" si="11"/>
        <v>6000000</v>
      </c>
      <c r="R226" s="897"/>
    </row>
    <row r="227" spans="1:18" ht="17.100000000000001" customHeight="1" x14ac:dyDescent="0.2">
      <c r="A227" s="72"/>
      <c r="B227" s="5"/>
      <c r="C227" s="9" t="s">
        <v>741</v>
      </c>
      <c r="D227" s="5"/>
      <c r="E227" s="896"/>
      <c r="F227" s="896"/>
      <c r="G227" s="896"/>
      <c r="H227" s="896"/>
      <c r="I227" s="896"/>
      <c r="J227" s="896"/>
      <c r="K227" s="896"/>
      <c r="L227" s="896"/>
      <c r="M227" s="5"/>
      <c r="N227" s="1">
        <v>3</v>
      </c>
      <c r="O227" s="1" t="s">
        <v>233</v>
      </c>
      <c r="P227" s="76">
        <v>2000000</v>
      </c>
      <c r="Q227" s="370">
        <f t="shared" si="11"/>
        <v>6000000</v>
      </c>
      <c r="R227" s="897"/>
    </row>
    <row r="228" spans="1:18" ht="17.100000000000001" customHeight="1" x14ac:dyDescent="0.2">
      <c r="A228" s="72"/>
      <c r="B228" s="5"/>
      <c r="C228" s="9" t="s">
        <v>742</v>
      </c>
      <c r="D228" s="5"/>
      <c r="E228" s="896"/>
      <c r="F228" s="896"/>
      <c r="G228" s="896"/>
      <c r="H228" s="896"/>
      <c r="I228" s="896"/>
      <c r="J228" s="896"/>
      <c r="K228" s="896"/>
      <c r="L228" s="896"/>
      <c r="M228" s="5"/>
      <c r="N228" s="1">
        <v>3</v>
      </c>
      <c r="O228" s="1" t="s">
        <v>233</v>
      </c>
      <c r="P228" s="76">
        <v>2000000</v>
      </c>
      <c r="Q228" s="370">
        <f t="shared" si="11"/>
        <v>6000000</v>
      </c>
      <c r="R228" s="897"/>
    </row>
    <row r="229" spans="1:18" ht="17.100000000000001" customHeight="1" x14ac:dyDescent="0.2">
      <c r="A229" s="72"/>
      <c r="B229" s="5"/>
      <c r="C229" s="9" t="s">
        <v>743</v>
      </c>
      <c r="D229" s="5"/>
      <c r="E229" s="896"/>
      <c r="F229" s="896"/>
      <c r="G229" s="896"/>
      <c r="H229" s="896"/>
      <c r="I229" s="896"/>
      <c r="J229" s="896"/>
      <c r="K229" s="896"/>
      <c r="L229" s="896"/>
      <c r="M229" s="5"/>
      <c r="N229" s="1">
        <v>3</v>
      </c>
      <c r="O229" s="1" t="s">
        <v>233</v>
      </c>
      <c r="P229" s="76">
        <v>2000000</v>
      </c>
      <c r="Q229" s="370">
        <f t="shared" si="11"/>
        <v>6000000</v>
      </c>
      <c r="R229" s="897"/>
    </row>
    <row r="230" spans="1:18" ht="17.100000000000001" customHeight="1" x14ac:dyDescent="0.2">
      <c r="A230" s="72"/>
      <c r="B230" s="5"/>
      <c r="C230" s="9"/>
      <c r="D230" s="5"/>
      <c r="E230" s="896"/>
      <c r="F230" s="896"/>
      <c r="G230" s="896"/>
      <c r="H230" s="896"/>
      <c r="I230" s="896"/>
      <c r="J230" s="896"/>
      <c r="K230" s="896"/>
      <c r="L230" s="896"/>
      <c r="M230" s="5"/>
      <c r="N230" s="1"/>
      <c r="O230" s="1"/>
      <c r="P230" s="76"/>
      <c r="Q230" s="370"/>
      <c r="R230" s="897"/>
    </row>
    <row r="231" spans="1:18" s="129" customFormat="1" ht="17.100000000000001" customHeight="1" x14ac:dyDescent="0.2">
      <c r="A231" s="128" t="s">
        <v>573</v>
      </c>
      <c r="B231" s="85" t="s">
        <v>87</v>
      </c>
      <c r="C231" s="891"/>
      <c r="D231" s="85"/>
      <c r="E231" s="904"/>
      <c r="F231" s="904"/>
      <c r="G231" s="904"/>
      <c r="H231" s="904"/>
      <c r="I231" s="904"/>
      <c r="J231" s="904"/>
      <c r="K231" s="904"/>
      <c r="L231" s="904"/>
      <c r="M231" s="85"/>
      <c r="N231" s="128"/>
      <c r="O231" s="128"/>
      <c r="P231" s="132"/>
      <c r="Q231" s="375">
        <f>Q232</f>
        <v>14220000</v>
      </c>
      <c r="R231" s="145"/>
    </row>
    <row r="232" spans="1:18" ht="17.100000000000001" customHeight="1" x14ac:dyDescent="0.35">
      <c r="A232" s="1">
        <v>523121</v>
      </c>
      <c r="B232" s="77" t="s">
        <v>353</v>
      </c>
      <c r="C232" s="5"/>
      <c r="D232" s="5"/>
      <c r="E232" s="5"/>
      <c r="F232" s="5"/>
      <c r="G232" s="5"/>
      <c r="H232" s="5"/>
      <c r="I232" s="5"/>
      <c r="J232" s="5"/>
      <c r="K232" s="896"/>
      <c r="L232" s="896"/>
      <c r="M232" s="5"/>
      <c r="N232" s="1"/>
      <c r="O232" s="1"/>
      <c r="P232" s="76"/>
      <c r="Q232" s="369">
        <f>SUM(Q233:Q240)</f>
        <v>14220000</v>
      </c>
      <c r="R232" s="454" t="s">
        <v>562</v>
      </c>
    </row>
    <row r="233" spans="1:18" ht="17.100000000000001" customHeight="1" x14ac:dyDescent="0.2">
      <c r="A233" s="72"/>
      <c r="B233" s="5"/>
      <c r="C233" s="9" t="s">
        <v>89</v>
      </c>
      <c r="D233" s="5"/>
      <c r="E233" s="896"/>
      <c r="F233" s="896"/>
      <c r="G233" s="896"/>
      <c r="H233" s="896"/>
      <c r="I233" s="896"/>
      <c r="J233" s="896"/>
      <c r="K233" s="896"/>
      <c r="L233" s="896"/>
      <c r="M233" s="5"/>
      <c r="N233" s="1">
        <v>44</v>
      </c>
      <c r="O233" s="1" t="s">
        <v>268</v>
      </c>
      <c r="P233" s="76">
        <v>30000</v>
      </c>
      <c r="Q233" s="370">
        <f t="shared" ref="Q233:Q240" si="12">N233*P233</f>
        <v>1320000</v>
      </c>
      <c r="R233" s="897"/>
    </row>
    <row r="234" spans="1:18" ht="17.100000000000001" customHeight="1" x14ac:dyDescent="0.2">
      <c r="A234" s="72"/>
      <c r="B234" s="5"/>
      <c r="C234" s="9" t="s">
        <v>90</v>
      </c>
      <c r="D234" s="5"/>
      <c r="E234" s="896"/>
      <c r="F234" s="896"/>
      <c r="G234" s="896"/>
      <c r="H234" s="896"/>
      <c r="I234" s="896"/>
      <c r="J234" s="896"/>
      <c r="K234" s="896"/>
      <c r="L234" s="896"/>
      <c r="M234" s="5"/>
      <c r="N234" s="1">
        <v>4</v>
      </c>
      <c r="O234" s="1" t="s">
        <v>268</v>
      </c>
      <c r="P234" s="76">
        <v>30000</v>
      </c>
      <c r="Q234" s="370">
        <f t="shared" si="12"/>
        <v>120000</v>
      </c>
      <c r="R234" s="897"/>
    </row>
    <row r="235" spans="1:18" ht="17.100000000000001" customHeight="1" x14ac:dyDescent="0.2">
      <c r="A235" s="72"/>
      <c r="B235" s="5"/>
      <c r="C235" s="9" t="s">
        <v>91</v>
      </c>
      <c r="D235" s="5"/>
      <c r="E235" s="896"/>
      <c r="F235" s="896"/>
      <c r="G235" s="896"/>
      <c r="H235" s="896"/>
      <c r="I235" s="896"/>
      <c r="J235" s="896"/>
      <c r="K235" s="896"/>
      <c r="L235" s="896"/>
      <c r="M235" s="5"/>
      <c r="N235" s="1">
        <v>16</v>
      </c>
      <c r="O235" s="1" t="s">
        <v>268</v>
      </c>
      <c r="P235" s="76">
        <v>30000</v>
      </c>
      <c r="Q235" s="370">
        <f t="shared" si="12"/>
        <v>480000</v>
      </c>
      <c r="R235" s="897"/>
    </row>
    <row r="236" spans="1:18" ht="17.100000000000001" customHeight="1" x14ac:dyDescent="0.2">
      <c r="A236" s="72"/>
      <c r="B236" s="5"/>
      <c r="C236" s="9" t="s">
        <v>92</v>
      </c>
      <c r="D236" s="5"/>
      <c r="E236" s="896"/>
      <c r="F236" s="896"/>
      <c r="G236" s="896"/>
      <c r="H236" s="896"/>
      <c r="I236" s="896"/>
      <c r="J236" s="896"/>
      <c r="K236" s="896"/>
      <c r="L236" s="896"/>
      <c r="M236" s="5"/>
      <c r="N236" s="1">
        <v>30</v>
      </c>
      <c r="O236" s="1" t="s">
        <v>233</v>
      </c>
      <c r="P236" s="76">
        <v>30000</v>
      </c>
      <c r="Q236" s="370">
        <f t="shared" si="12"/>
        <v>900000</v>
      </c>
      <c r="R236" s="897"/>
    </row>
    <row r="237" spans="1:18" ht="17.100000000000001" customHeight="1" x14ac:dyDescent="0.2">
      <c r="A237" s="72"/>
      <c r="B237" s="5"/>
      <c r="C237" s="9" t="s">
        <v>94</v>
      </c>
      <c r="D237" s="5"/>
      <c r="E237" s="896"/>
      <c r="F237" s="896"/>
      <c r="G237" s="896"/>
      <c r="H237" s="896"/>
      <c r="I237" s="896"/>
      <c r="J237" s="896"/>
      <c r="K237" s="896"/>
      <c r="L237" s="896"/>
      <c r="M237" s="5"/>
      <c r="N237" s="1">
        <v>2</v>
      </c>
      <c r="O237" s="1" t="s">
        <v>233</v>
      </c>
      <c r="P237" s="76">
        <v>200000</v>
      </c>
      <c r="Q237" s="370">
        <f t="shared" si="12"/>
        <v>400000</v>
      </c>
      <c r="R237" s="897"/>
    </row>
    <row r="238" spans="1:18" ht="17.100000000000001" customHeight="1" x14ac:dyDescent="0.2">
      <c r="A238" s="72"/>
      <c r="B238" s="5"/>
      <c r="C238" s="9" t="s">
        <v>95</v>
      </c>
      <c r="D238" s="5"/>
      <c r="E238" s="896"/>
      <c r="F238" s="896"/>
      <c r="G238" s="896"/>
      <c r="H238" s="896"/>
      <c r="I238" s="896"/>
      <c r="J238" s="896"/>
      <c r="K238" s="896"/>
      <c r="L238" s="896"/>
      <c r="M238" s="5"/>
      <c r="N238" s="1">
        <v>5</v>
      </c>
      <c r="O238" s="1" t="s">
        <v>233</v>
      </c>
      <c r="P238" s="76">
        <v>200000</v>
      </c>
      <c r="Q238" s="370">
        <f t="shared" si="12"/>
        <v>1000000</v>
      </c>
      <c r="R238" s="897"/>
    </row>
    <row r="239" spans="1:18" ht="17.100000000000001" customHeight="1" x14ac:dyDescent="0.2">
      <c r="A239" s="72"/>
      <c r="B239" s="5"/>
      <c r="C239" s="9" t="s">
        <v>622</v>
      </c>
      <c r="D239" s="5"/>
      <c r="E239" s="896"/>
      <c r="F239" s="896"/>
      <c r="G239" s="896"/>
      <c r="H239" s="896"/>
      <c r="I239" s="896"/>
      <c r="J239" s="896"/>
      <c r="K239" s="896"/>
      <c r="L239" s="896"/>
      <c r="M239" s="5"/>
      <c r="N239" s="1">
        <v>1</v>
      </c>
      <c r="O239" s="1" t="s">
        <v>233</v>
      </c>
      <c r="P239" s="76">
        <v>5000000</v>
      </c>
      <c r="Q239" s="370">
        <f t="shared" si="12"/>
        <v>5000000</v>
      </c>
      <c r="R239" s="897"/>
    </row>
    <row r="240" spans="1:18" ht="17.100000000000001" customHeight="1" x14ac:dyDescent="0.2">
      <c r="A240" s="72"/>
      <c r="B240" s="5"/>
      <c r="C240" s="9" t="s">
        <v>565</v>
      </c>
      <c r="D240" s="5"/>
      <c r="E240" s="896"/>
      <c r="F240" s="896"/>
      <c r="G240" s="896"/>
      <c r="H240" s="896"/>
      <c r="I240" s="896"/>
      <c r="J240" s="896"/>
      <c r="K240" s="896"/>
      <c r="L240" s="896"/>
      <c r="M240" s="5"/>
      <c r="N240" s="1">
        <v>1</v>
      </c>
      <c r="O240" s="1" t="s">
        <v>566</v>
      </c>
      <c r="P240" s="76">
        <v>5000000</v>
      </c>
      <c r="Q240" s="370">
        <f t="shared" si="12"/>
        <v>5000000</v>
      </c>
      <c r="R240" s="897"/>
    </row>
    <row r="241" spans="1:18" ht="17.100000000000001" customHeight="1" x14ac:dyDescent="0.2">
      <c r="A241" s="72"/>
      <c r="B241" s="5"/>
      <c r="C241" s="9"/>
      <c r="D241" s="5"/>
      <c r="E241" s="896"/>
      <c r="F241" s="896"/>
      <c r="G241" s="896"/>
      <c r="H241" s="896"/>
      <c r="I241" s="896"/>
      <c r="J241" s="896"/>
      <c r="K241" s="896"/>
      <c r="L241" s="896"/>
      <c r="M241" s="5"/>
      <c r="N241" s="1"/>
      <c r="O241" s="1"/>
      <c r="P241" s="76"/>
      <c r="Q241" s="370"/>
      <c r="R241" s="897"/>
    </row>
    <row r="242" spans="1:18" s="129" customFormat="1" ht="17.100000000000001" customHeight="1" x14ac:dyDescent="0.2">
      <c r="A242" s="128" t="s">
        <v>135</v>
      </c>
      <c r="B242" s="891" t="s">
        <v>136</v>
      </c>
      <c r="C242" s="891"/>
      <c r="D242" s="891"/>
      <c r="E242" s="904"/>
      <c r="F242" s="904"/>
      <c r="G242" s="904"/>
      <c r="H242" s="904"/>
      <c r="I242" s="904"/>
      <c r="J242" s="904"/>
      <c r="K242" s="904"/>
      <c r="L242" s="904"/>
      <c r="M242" s="904"/>
      <c r="N242" s="128"/>
      <c r="O242" s="128"/>
      <c r="P242" s="128"/>
      <c r="Q242" s="381">
        <f>Q243</f>
        <v>401784000</v>
      </c>
      <c r="R242" s="145"/>
    </row>
    <row r="243" spans="1:18" ht="17.100000000000001" customHeight="1" x14ac:dyDescent="0.35">
      <c r="A243" s="94">
        <v>522111</v>
      </c>
      <c r="B243" s="39" t="s">
        <v>242</v>
      </c>
      <c r="C243" s="39"/>
      <c r="D243" s="39"/>
      <c r="E243" s="95"/>
      <c r="F243" s="95"/>
      <c r="G243" s="95"/>
      <c r="H243" s="95"/>
      <c r="I243" s="95"/>
      <c r="J243" s="95"/>
      <c r="K243" s="95"/>
      <c r="L243" s="95"/>
      <c r="M243" s="95"/>
      <c r="N243" s="96"/>
      <c r="O243" s="96"/>
      <c r="P243" s="96"/>
      <c r="Q243" s="363">
        <f>Q244</f>
        <v>401784000</v>
      </c>
      <c r="R243" s="454" t="s">
        <v>562</v>
      </c>
    </row>
    <row r="244" spans="1:18" ht="17.100000000000001" customHeight="1" x14ac:dyDescent="0.2">
      <c r="A244" s="94"/>
      <c r="B244" s="95" t="s">
        <v>20</v>
      </c>
      <c r="C244" s="95" t="s">
        <v>623</v>
      </c>
      <c r="D244" s="97"/>
      <c r="E244" s="71"/>
      <c r="F244" s="95"/>
      <c r="G244" s="98"/>
      <c r="H244" s="98"/>
      <c r="I244" s="98"/>
      <c r="J244" s="98"/>
      <c r="K244" s="98"/>
      <c r="L244" s="98"/>
      <c r="M244" s="95"/>
      <c r="N244" s="94">
        <v>1</v>
      </c>
      <c r="O244" s="94" t="s">
        <v>366</v>
      </c>
      <c r="P244" s="40">
        <v>401784000</v>
      </c>
      <c r="Q244" s="364">
        <f>N244*P244</f>
        <v>401784000</v>
      </c>
      <c r="R244" s="897"/>
    </row>
    <row r="245" spans="1:18" ht="17.100000000000001" customHeight="1" x14ac:dyDescent="0.2">
      <c r="A245" s="94"/>
      <c r="B245" s="95"/>
      <c r="C245" s="95"/>
      <c r="D245" s="95"/>
      <c r="E245" s="99"/>
      <c r="F245" s="95"/>
      <c r="G245" s="98"/>
      <c r="H245" s="98"/>
      <c r="I245" s="98"/>
      <c r="J245" s="98"/>
      <c r="K245" s="98"/>
      <c r="L245" s="98"/>
      <c r="M245" s="95"/>
      <c r="N245" s="94"/>
      <c r="O245" s="94"/>
      <c r="P245" s="40"/>
      <c r="Q245" s="364"/>
      <c r="R245" s="897"/>
    </row>
    <row r="246" spans="1:18" s="129" customFormat="1" ht="17.100000000000001" customHeight="1" x14ac:dyDescent="0.2">
      <c r="A246" s="137" t="s">
        <v>221</v>
      </c>
      <c r="B246" s="900" t="s">
        <v>222</v>
      </c>
      <c r="C246" s="900"/>
      <c r="D246" s="903"/>
      <c r="E246" s="903"/>
      <c r="F246" s="903"/>
      <c r="G246" s="903"/>
      <c r="H246" s="903"/>
      <c r="I246" s="903"/>
      <c r="J246" s="903"/>
      <c r="K246" s="903"/>
      <c r="L246" s="903"/>
      <c r="M246" s="903"/>
      <c r="N246" s="137"/>
      <c r="O246" s="137"/>
      <c r="P246" s="137"/>
      <c r="Q246" s="357">
        <f>Q248+Q249</f>
        <v>2249212000</v>
      </c>
      <c r="R246" s="145"/>
    </row>
    <row r="247" spans="1:18" ht="17.100000000000001" customHeight="1" x14ac:dyDescent="0.2">
      <c r="A247" s="44">
        <v>523122</v>
      </c>
      <c r="B247" s="24" t="s">
        <v>754</v>
      </c>
      <c r="C247" s="126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4"/>
      <c r="O247" s="44"/>
      <c r="P247" s="44"/>
      <c r="Q247" s="358">
        <f>Q248+Q249</f>
        <v>2249212000</v>
      </c>
      <c r="R247" s="454" t="s">
        <v>562</v>
      </c>
    </row>
    <row r="248" spans="1:18" ht="17.100000000000001" customHeight="1" x14ac:dyDescent="0.2">
      <c r="A248" s="44"/>
      <c r="B248" s="49"/>
      <c r="C248" s="52" t="s">
        <v>223</v>
      </c>
      <c r="D248" s="49"/>
      <c r="E248" s="25"/>
      <c r="F248" s="25"/>
      <c r="G248" s="25"/>
      <c r="H248" s="25"/>
      <c r="I248" s="25"/>
      <c r="J248" s="25"/>
      <c r="K248" s="45"/>
      <c r="L248" s="45"/>
      <c r="M248" s="45"/>
      <c r="N248" s="44">
        <v>1</v>
      </c>
      <c r="O248" s="51" t="s">
        <v>366</v>
      </c>
      <c r="P248" s="50">
        <v>1589917000</v>
      </c>
      <c r="Q248" s="379">
        <f>N248*P248</f>
        <v>1589917000</v>
      </c>
      <c r="R248" s="897"/>
    </row>
    <row r="249" spans="1:18" ht="17.100000000000001" customHeight="1" x14ac:dyDescent="0.2">
      <c r="A249" s="264"/>
      <c r="B249" s="49"/>
      <c r="C249" s="52" t="s">
        <v>296</v>
      </c>
      <c r="D249" s="49"/>
      <c r="E249" s="25"/>
      <c r="F249" s="45"/>
      <c r="G249" s="45"/>
      <c r="H249" s="45"/>
      <c r="I249" s="45"/>
      <c r="J249" s="45"/>
      <c r="K249" s="45"/>
      <c r="L249" s="45"/>
      <c r="M249" s="45"/>
      <c r="N249" s="44">
        <v>1</v>
      </c>
      <c r="O249" s="51" t="s">
        <v>366</v>
      </c>
      <c r="P249" s="50">
        <v>659295000</v>
      </c>
      <c r="Q249" s="382">
        <f>N249*P249</f>
        <v>659295000</v>
      </c>
      <c r="R249" s="897"/>
    </row>
    <row r="250" spans="1:18" ht="17.100000000000001" customHeight="1" x14ac:dyDescent="0.2">
      <c r="A250" s="264"/>
      <c r="B250" s="49"/>
      <c r="C250" s="52"/>
      <c r="D250" s="49"/>
      <c r="E250" s="25"/>
      <c r="F250" s="45"/>
      <c r="G250" s="45"/>
      <c r="H250" s="45"/>
      <c r="I250" s="45"/>
      <c r="J250" s="45"/>
      <c r="K250" s="45"/>
      <c r="L250" s="45"/>
      <c r="M250" s="45"/>
      <c r="N250" s="44"/>
      <c r="O250" s="51"/>
      <c r="P250" s="50"/>
      <c r="Q250" s="382"/>
      <c r="R250" s="897"/>
    </row>
    <row r="251" spans="1:18" s="129" customFormat="1" ht="17.100000000000001" customHeight="1" x14ac:dyDescent="0.2">
      <c r="A251" s="137" t="s">
        <v>354</v>
      </c>
      <c r="B251" s="900" t="s">
        <v>723</v>
      </c>
      <c r="C251" s="900"/>
      <c r="D251" s="903"/>
      <c r="E251" s="903"/>
      <c r="F251" s="903"/>
      <c r="G251" s="903"/>
      <c r="H251" s="903"/>
      <c r="I251" s="903"/>
      <c r="J251" s="903"/>
      <c r="K251" s="903"/>
      <c r="L251" s="903"/>
      <c r="M251" s="903"/>
      <c r="N251" s="137"/>
      <c r="O251" s="137"/>
      <c r="P251" s="137"/>
      <c r="Q251" s="357">
        <f>Q253+Q254+Q255</f>
        <v>17380000</v>
      </c>
      <c r="R251" s="145"/>
    </row>
    <row r="252" spans="1:18" ht="17.100000000000001" customHeight="1" x14ac:dyDescent="0.2">
      <c r="A252" s="44">
        <v>523121</v>
      </c>
      <c r="B252" s="24" t="s">
        <v>755</v>
      </c>
      <c r="C252" s="126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4"/>
      <c r="O252" s="44"/>
      <c r="P252" s="44"/>
      <c r="Q252" s="358">
        <f>Q253+Q254+Q255</f>
        <v>17380000</v>
      </c>
      <c r="R252" s="454" t="s">
        <v>562</v>
      </c>
    </row>
    <row r="253" spans="1:18" ht="17.100000000000001" customHeight="1" x14ac:dyDescent="0.2">
      <c r="A253" s="44"/>
      <c r="B253" s="49"/>
      <c r="C253" s="52" t="s">
        <v>756</v>
      </c>
      <c r="D253" s="49"/>
      <c r="E253" s="25"/>
      <c r="F253" s="25"/>
      <c r="G253" s="25"/>
      <c r="H253" s="25"/>
      <c r="I253" s="25"/>
      <c r="J253" s="25"/>
      <c r="K253" s="45"/>
      <c r="L253" s="45"/>
      <c r="M253" s="45"/>
      <c r="N253" s="44">
        <v>10</v>
      </c>
      <c r="O253" s="51" t="s">
        <v>233</v>
      </c>
      <c r="P253" s="50">
        <v>730000</v>
      </c>
      <c r="Q253" s="379">
        <f>N253*P253</f>
        <v>7300000</v>
      </c>
      <c r="R253" s="897"/>
    </row>
    <row r="254" spans="1:18" ht="17.100000000000001" customHeight="1" x14ac:dyDescent="0.2">
      <c r="A254" s="264"/>
      <c r="B254" s="49"/>
      <c r="C254" s="52" t="s">
        <v>757</v>
      </c>
      <c r="D254" s="49"/>
      <c r="E254" s="25"/>
      <c r="F254" s="45"/>
      <c r="G254" s="45"/>
      <c r="H254" s="45"/>
      <c r="I254" s="45"/>
      <c r="J254" s="45"/>
      <c r="K254" s="45"/>
      <c r="L254" s="45"/>
      <c r="M254" s="45"/>
      <c r="N254" s="44">
        <v>10</v>
      </c>
      <c r="O254" s="51" t="s">
        <v>233</v>
      </c>
      <c r="P254" s="50">
        <v>690000</v>
      </c>
      <c r="Q254" s="382">
        <f>N254*P254</f>
        <v>6900000</v>
      </c>
      <c r="R254" s="897"/>
    </row>
    <row r="255" spans="1:18" ht="17.100000000000001" customHeight="1" x14ac:dyDescent="0.2">
      <c r="A255" s="264"/>
      <c r="B255" s="49"/>
      <c r="C255" s="52" t="s">
        <v>758</v>
      </c>
      <c r="D255" s="49"/>
      <c r="E255" s="25"/>
      <c r="F255" s="45"/>
      <c r="G255" s="45"/>
      <c r="H255" s="45"/>
      <c r="I255" s="45"/>
      <c r="J255" s="45"/>
      <c r="K255" s="45"/>
      <c r="L255" s="45"/>
      <c r="M255" s="45"/>
      <c r="N255" s="44">
        <v>6</v>
      </c>
      <c r="O255" s="51" t="s">
        <v>233</v>
      </c>
      <c r="P255" s="50">
        <v>530000</v>
      </c>
      <c r="Q255" s="382">
        <f>N255*P255</f>
        <v>3180000</v>
      </c>
      <c r="R255" s="897"/>
    </row>
    <row r="256" spans="1:18" ht="17.100000000000001" customHeight="1" x14ac:dyDescent="0.2">
      <c r="A256" s="44"/>
      <c r="B256" s="49"/>
      <c r="C256" s="52"/>
      <c r="D256" s="49"/>
      <c r="E256" s="25"/>
      <c r="F256" s="45"/>
      <c r="G256" s="45"/>
      <c r="H256" s="45"/>
      <c r="I256" s="45"/>
      <c r="J256" s="45"/>
      <c r="K256" s="45"/>
      <c r="L256" s="45"/>
      <c r="M256" s="45"/>
      <c r="N256" s="44"/>
      <c r="O256" s="44"/>
      <c r="P256" s="50"/>
      <c r="Q256" s="382"/>
      <c r="R256" s="897"/>
    </row>
    <row r="257" spans="1:18" s="129" customFormat="1" ht="17.100000000000001" customHeight="1" x14ac:dyDescent="0.2">
      <c r="A257" s="128" t="s">
        <v>355</v>
      </c>
      <c r="B257" s="85" t="s">
        <v>567</v>
      </c>
      <c r="C257" s="891"/>
      <c r="D257" s="891"/>
      <c r="E257" s="891"/>
      <c r="F257" s="891"/>
      <c r="G257" s="891"/>
      <c r="H257" s="891"/>
      <c r="I257" s="891"/>
      <c r="J257" s="891"/>
      <c r="K257" s="891"/>
      <c r="L257" s="891"/>
      <c r="M257" s="891"/>
      <c r="N257" s="128"/>
      <c r="O257" s="128"/>
      <c r="P257" s="128"/>
      <c r="Q257" s="383">
        <f>Q258</f>
        <v>17280000</v>
      </c>
      <c r="R257" s="145"/>
    </row>
    <row r="258" spans="1:18" ht="17.100000000000001" customHeight="1" x14ac:dyDescent="0.35">
      <c r="A258" s="1">
        <v>523121</v>
      </c>
      <c r="B258" s="77" t="s">
        <v>88</v>
      </c>
      <c r="C258" s="5"/>
      <c r="D258" s="5"/>
      <c r="E258" s="5"/>
      <c r="F258" s="5"/>
      <c r="G258" s="5"/>
      <c r="H258" s="5"/>
      <c r="I258" s="5"/>
      <c r="J258" s="5"/>
      <c r="K258" s="896"/>
      <c r="L258" s="896"/>
      <c r="M258" s="896"/>
      <c r="N258" s="6"/>
      <c r="O258" s="6"/>
      <c r="P258" s="6"/>
      <c r="Q258" s="369">
        <f>Q259</f>
        <v>17280000</v>
      </c>
      <c r="R258" s="454" t="s">
        <v>562</v>
      </c>
    </row>
    <row r="259" spans="1:18" ht="17.100000000000001" customHeight="1" x14ac:dyDescent="0.2">
      <c r="A259" s="72"/>
      <c r="B259" s="5" t="s">
        <v>19</v>
      </c>
      <c r="C259" s="5" t="s">
        <v>297</v>
      </c>
      <c r="D259" s="5"/>
      <c r="E259" s="896"/>
      <c r="F259" s="896"/>
      <c r="G259" s="896"/>
      <c r="H259" s="896"/>
      <c r="I259" s="896"/>
      <c r="J259" s="896"/>
      <c r="K259" s="896"/>
      <c r="L259" s="896"/>
      <c r="M259" s="5"/>
      <c r="N259" s="1"/>
      <c r="O259" s="1"/>
      <c r="P259" s="76"/>
      <c r="Q259" s="370">
        <f>Q260+Q270+Q280</f>
        <v>17280000</v>
      </c>
      <c r="R259" s="897"/>
    </row>
    <row r="260" spans="1:18" ht="17.100000000000001" customHeight="1" x14ac:dyDescent="0.2">
      <c r="A260" s="72"/>
      <c r="B260" s="5"/>
      <c r="C260" s="9" t="s">
        <v>624</v>
      </c>
      <c r="D260" s="5"/>
      <c r="E260" s="896"/>
      <c r="F260" s="896"/>
      <c r="G260" s="896"/>
      <c r="H260" s="896"/>
      <c r="I260" s="896"/>
      <c r="J260" s="896"/>
      <c r="K260" s="896"/>
      <c r="L260" s="896"/>
      <c r="M260" s="5"/>
      <c r="N260" s="1"/>
      <c r="O260" s="1"/>
      <c r="P260" s="76"/>
      <c r="Q260" s="370">
        <f>SUM(Q261:Q269)</f>
        <v>6570000</v>
      </c>
      <c r="R260" s="897"/>
    </row>
    <row r="261" spans="1:18" ht="17.100000000000001" customHeight="1" x14ac:dyDescent="0.2">
      <c r="A261" s="72"/>
      <c r="B261" s="5"/>
      <c r="C261" s="9" t="s">
        <v>232</v>
      </c>
      <c r="D261" s="5"/>
      <c r="E261" s="896"/>
      <c r="F261" s="896"/>
      <c r="G261" s="896"/>
      <c r="H261" s="896"/>
      <c r="I261" s="896"/>
      <c r="J261" s="896"/>
      <c r="K261" s="896"/>
      <c r="L261" s="896"/>
      <c r="M261" s="5"/>
      <c r="N261" s="1">
        <v>1</v>
      </c>
      <c r="O261" s="1" t="s">
        <v>233</v>
      </c>
      <c r="P261" s="76">
        <v>730000</v>
      </c>
      <c r="Q261" s="370">
        <f>N261*P261</f>
        <v>730000</v>
      </c>
      <c r="R261" s="897"/>
    </row>
    <row r="262" spans="1:18" ht="17.100000000000001" customHeight="1" x14ac:dyDescent="0.2">
      <c r="A262" s="72"/>
      <c r="B262" s="5"/>
      <c r="C262" s="9" t="s">
        <v>282</v>
      </c>
      <c r="D262" s="5"/>
      <c r="E262" s="896"/>
      <c r="F262" s="896"/>
      <c r="G262" s="896"/>
      <c r="H262" s="896"/>
      <c r="I262" s="896"/>
      <c r="J262" s="896"/>
      <c r="K262" s="896"/>
      <c r="L262" s="896"/>
      <c r="M262" s="5"/>
      <c r="N262" s="1">
        <v>1</v>
      </c>
      <c r="O262" s="1" t="s">
        <v>233</v>
      </c>
      <c r="P262" s="76">
        <v>730000</v>
      </c>
      <c r="Q262" s="370">
        <f t="shared" ref="Q262:Q269" si="13">N262*P262</f>
        <v>730000</v>
      </c>
      <c r="R262" s="897"/>
    </row>
    <row r="263" spans="1:18" ht="17.100000000000001" customHeight="1" x14ac:dyDescent="0.2">
      <c r="A263" s="72"/>
      <c r="B263" s="5"/>
      <c r="C263" s="9" t="s">
        <v>281</v>
      </c>
      <c r="D263" s="5"/>
      <c r="E263" s="896"/>
      <c r="F263" s="896"/>
      <c r="G263" s="896"/>
      <c r="H263" s="896"/>
      <c r="I263" s="896"/>
      <c r="J263" s="896"/>
      <c r="K263" s="896"/>
      <c r="L263" s="896"/>
      <c r="M263" s="5"/>
      <c r="N263" s="1">
        <v>1</v>
      </c>
      <c r="O263" s="1" t="s">
        <v>233</v>
      </c>
      <c r="P263" s="76">
        <v>730000</v>
      </c>
      <c r="Q263" s="370">
        <f t="shared" si="13"/>
        <v>730000</v>
      </c>
      <c r="R263" s="897"/>
    </row>
    <row r="264" spans="1:18" ht="17.100000000000001" customHeight="1" x14ac:dyDescent="0.2">
      <c r="A264" s="72"/>
      <c r="B264" s="5"/>
      <c r="C264" s="9" t="s">
        <v>283</v>
      </c>
      <c r="D264" s="5"/>
      <c r="E264" s="896"/>
      <c r="F264" s="896"/>
      <c r="G264" s="896"/>
      <c r="H264" s="896"/>
      <c r="I264" s="896"/>
      <c r="J264" s="896"/>
      <c r="K264" s="896"/>
      <c r="L264" s="896"/>
      <c r="M264" s="5"/>
      <c r="N264" s="1">
        <v>1</v>
      </c>
      <c r="O264" s="1" t="s">
        <v>233</v>
      </c>
      <c r="P264" s="76">
        <v>730000</v>
      </c>
      <c r="Q264" s="370">
        <f t="shared" si="13"/>
        <v>730000</v>
      </c>
      <c r="R264" s="897"/>
    </row>
    <row r="265" spans="1:18" ht="17.100000000000001" customHeight="1" x14ac:dyDescent="0.2">
      <c r="A265" s="72"/>
      <c r="B265" s="5"/>
      <c r="C265" s="9" t="s">
        <v>284</v>
      </c>
      <c r="D265" s="5"/>
      <c r="E265" s="896"/>
      <c r="F265" s="896"/>
      <c r="G265" s="896"/>
      <c r="H265" s="896"/>
      <c r="I265" s="896"/>
      <c r="J265" s="896"/>
      <c r="K265" s="896"/>
      <c r="L265" s="896"/>
      <c r="M265" s="5"/>
      <c r="N265" s="1">
        <v>1</v>
      </c>
      <c r="O265" s="1" t="s">
        <v>233</v>
      </c>
      <c r="P265" s="76">
        <v>730000</v>
      </c>
      <c r="Q265" s="370">
        <f t="shared" si="13"/>
        <v>730000</v>
      </c>
      <c r="R265" s="897"/>
    </row>
    <row r="266" spans="1:18" ht="17.100000000000001" customHeight="1" x14ac:dyDescent="0.2">
      <c r="A266" s="72"/>
      <c r="B266" s="5"/>
      <c r="C266" s="9" t="s">
        <v>287</v>
      </c>
      <c r="D266" s="5"/>
      <c r="E266" s="896"/>
      <c r="F266" s="896"/>
      <c r="G266" s="896"/>
      <c r="H266" s="896"/>
      <c r="I266" s="896"/>
      <c r="J266" s="896"/>
      <c r="K266" s="896"/>
      <c r="L266" s="896"/>
      <c r="M266" s="5"/>
      <c r="N266" s="1">
        <v>1</v>
      </c>
      <c r="O266" s="1" t="s">
        <v>233</v>
      </c>
      <c r="P266" s="76">
        <v>730000</v>
      </c>
      <c r="Q266" s="370">
        <f t="shared" si="13"/>
        <v>730000</v>
      </c>
      <c r="R266" s="897"/>
    </row>
    <row r="267" spans="1:18" ht="17.100000000000001" customHeight="1" x14ac:dyDescent="0.2">
      <c r="A267" s="72"/>
      <c r="B267" s="5"/>
      <c r="C267" s="9" t="s">
        <v>285</v>
      </c>
      <c r="D267" s="5"/>
      <c r="E267" s="896"/>
      <c r="F267" s="896"/>
      <c r="G267" s="896"/>
      <c r="H267" s="896"/>
      <c r="I267" s="896"/>
      <c r="J267" s="896"/>
      <c r="K267" s="896"/>
      <c r="L267" s="896"/>
      <c r="M267" s="5"/>
      <c r="N267" s="1">
        <v>1</v>
      </c>
      <c r="O267" s="1" t="s">
        <v>233</v>
      </c>
      <c r="P267" s="76">
        <v>730000</v>
      </c>
      <c r="Q267" s="370">
        <f t="shared" si="13"/>
        <v>730000</v>
      </c>
      <c r="R267" s="897"/>
    </row>
    <row r="268" spans="1:18" ht="17.100000000000001" customHeight="1" x14ac:dyDescent="0.2">
      <c r="A268" s="72"/>
      <c r="B268" s="5"/>
      <c r="C268" s="9" t="s">
        <v>563</v>
      </c>
      <c r="D268" s="5"/>
      <c r="E268" s="896"/>
      <c r="F268" s="896"/>
      <c r="G268" s="896"/>
      <c r="H268" s="896"/>
      <c r="I268" s="896"/>
      <c r="J268" s="896"/>
      <c r="K268" s="896"/>
      <c r="L268" s="896"/>
      <c r="M268" s="5"/>
      <c r="N268" s="1">
        <v>1</v>
      </c>
      <c r="O268" s="1" t="s">
        <v>233</v>
      </c>
      <c r="P268" s="76">
        <v>730000</v>
      </c>
      <c r="Q268" s="370">
        <f t="shared" si="13"/>
        <v>730000</v>
      </c>
      <c r="R268" s="897"/>
    </row>
    <row r="269" spans="1:18" ht="17.100000000000001" customHeight="1" x14ac:dyDescent="0.2">
      <c r="A269" s="72"/>
      <c r="B269" s="5"/>
      <c r="C269" s="9" t="s">
        <v>286</v>
      </c>
      <c r="D269" s="5"/>
      <c r="E269" s="896"/>
      <c r="F269" s="896"/>
      <c r="G269" s="896"/>
      <c r="H269" s="896"/>
      <c r="I269" s="896"/>
      <c r="J269" s="896"/>
      <c r="K269" s="896"/>
      <c r="L269" s="896"/>
      <c r="M269" s="5"/>
      <c r="N269" s="1">
        <v>1</v>
      </c>
      <c r="O269" s="1" t="s">
        <v>233</v>
      </c>
      <c r="P269" s="76">
        <v>730000</v>
      </c>
      <c r="Q269" s="370">
        <f t="shared" si="13"/>
        <v>730000</v>
      </c>
      <c r="R269" s="897"/>
    </row>
    <row r="270" spans="1:18" ht="17.100000000000001" customHeight="1" x14ac:dyDescent="0.2">
      <c r="A270" s="72"/>
      <c r="B270" s="5"/>
      <c r="C270" s="9" t="s">
        <v>625</v>
      </c>
      <c r="D270" s="5"/>
      <c r="E270" s="896"/>
      <c r="F270" s="896"/>
      <c r="G270" s="896"/>
      <c r="H270" s="896"/>
      <c r="I270" s="896"/>
      <c r="J270" s="896"/>
      <c r="K270" s="896"/>
      <c r="L270" s="896"/>
      <c r="M270" s="5"/>
      <c r="N270" s="1"/>
      <c r="O270" s="1"/>
      <c r="P270" s="76"/>
      <c r="Q270" s="370">
        <f>SUM(Q271:Q279)</f>
        <v>6210000</v>
      </c>
      <c r="R270" s="897"/>
    </row>
    <row r="271" spans="1:18" ht="17.100000000000001" customHeight="1" x14ac:dyDescent="0.2">
      <c r="A271" s="72"/>
      <c r="B271" s="5"/>
      <c r="C271" s="9" t="s">
        <v>232</v>
      </c>
      <c r="D271" s="5"/>
      <c r="E271" s="896"/>
      <c r="F271" s="896"/>
      <c r="G271" s="896"/>
      <c r="H271" s="896"/>
      <c r="I271" s="896"/>
      <c r="J271" s="896"/>
      <c r="K271" s="896"/>
      <c r="L271" s="896"/>
      <c r="M271" s="5"/>
      <c r="N271" s="1">
        <v>1</v>
      </c>
      <c r="O271" s="1" t="s">
        <v>233</v>
      </c>
      <c r="P271" s="76">
        <v>690000</v>
      </c>
      <c r="Q271" s="370">
        <f>N271*P271</f>
        <v>690000</v>
      </c>
      <c r="R271" s="897"/>
    </row>
    <row r="272" spans="1:18" ht="17.100000000000001" customHeight="1" x14ac:dyDescent="0.2">
      <c r="A272" s="72"/>
      <c r="B272" s="5"/>
      <c r="C272" s="9" t="s">
        <v>282</v>
      </c>
      <c r="D272" s="5"/>
      <c r="E272" s="896"/>
      <c r="F272" s="896"/>
      <c r="G272" s="896"/>
      <c r="H272" s="896"/>
      <c r="I272" s="896"/>
      <c r="J272" s="896"/>
      <c r="K272" s="896"/>
      <c r="L272" s="896"/>
      <c r="M272" s="5"/>
      <c r="N272" s="1">
        <v>1</v>
      </c>
      <c r="O272" s="1" t="s">
        <v>233</v>
      </c>
      <c r="P272" s="76">
        <v>690000</v>
      </c>
      <c r="Q272" s="370">
        <f t="shared" ref="Q272:Q279" si="14">N272*P272</f>
        <v>690000</v>
      </c>
      <c r="R272" s="897"/>
    </row>
    <row r="273" spans="1:18" ht="17.100000000000001" customHeight="1" x14ac:dyDescent="0.2">
      <c r="A273" s="72"/>
      <c r="B273" s="5"/>
      <c r="C273" s="9" t="s">
        <v>281</v>
      </c>
      <c r="D273" s="5"/>
      <c r="E273" s="896"/>
      <c r="F273" s="896"/>
      <c r="G273" s="896"/>
      <c r="H273" s="896"/>
      <c r="I273" s="896"/>
      <c r="J273" s="896"/>
      <c r="K273" s="896"/>
      <c r="L273" s="896"/>
      <c r="M273" s="5"/>
      <c r="N273" s="1">
        <v>1</v>
      </c>
      <c r="O273" s="1" t="s">
        <v>233</v>
      </c>
      <c r="P273" s="76">
        <v>690000</v>
      </c>
      <c r="Q273" s="370">
        <f t="shared" si="14"/>
        <v>690000</v>
      </c>
      <c r="R273" s="897"/>
    </row>
    <row r="274" spans="1:18" ht="17.100000000000001" customHeight="1" x14ac:dyDescent="0.2">
      <c r="A274" s="72"/>
      <c r="B274" s="5"/>
      <c r="C274" s="9" t="s">
        <v>283</v>
      </c>
      <c r="D274" s="5"/>
      <c r="E274" s="896"/>
      <c r="F274" s="896"/>
      <c r="G274" s="896"/>
      <c r="H274" s="896"/>
      <c r="I274" s="896"/>
      <c r="J274" s="896"/>
      <c r="K274" s="896"/>
      <c r="L274" s="896"/>
      <c r="M274" s="5"/>
      <c r="N274" s="1">
        <v>1</v>
      </c>
      <c r="O274" s="1" t="s">
        <v>233</v>
      </c>
      <c r="P274" s="76">
        <v>690000</v>
      </c>
      <c r="Q274" s="370">
        <f t="shared" si="14"/>
        <v>690000</v>
      </c>
      <c r="R274" s="897"/>
    </row>
    <row r="275" spans="1:18" ht="17.100000000000001" customHeight="1" x14ac:dyDescent="0.2">
      <c r="A275" s="72"/>
      <c r="B275" s="5"/>
      <c r="C275" s="9" t="s">
        <v>284</v>
      </c>
      <c r="D275" s="5"/>
      <c r="E275" s="896"/>
      <c r="F275" s="896"/>
      <c r="G275" s="896"/>
      <c r="H275" s="896"/>
      <c r="I275" s="896"/>
      <c r="J275" s="896"/>
      <c r="K275" s="896"/>
      <c r="L275" s="896"/>
      <c r="M275" s="5"/>
      <c r="N275" s="1">
        <v>1</v>
      </c>
      <c r="O275" s="1" t="s">
        <v>233</v>
      </c>
      <c r="P275" s="76">
        <v>690000</v>
      </c>
      <c r="Q275" s="370">
        <f t="shared" si="14"/>
        <v>690000</v>
      </c>
      <c r="R275" s="897"/>
    </row>
    <row r="276" spans="1:18" ht="17.100000000000001" customHeight="1" x14ac:dyDescent="0.2">
      <c r="A276" s="72"/>
      <c r="B276" s="5"/>
      <c r="C276" s="9" t="s">
        <v>287</v>
      </c>
      <c r="D276" s="5"/>
      <c r="E276" s="896"/>
      <c r="F276" s="896"/>
      <c r="G276" s="896"/>
      <c r="H276" s="896"/>
      <c r="I276" s="896"/>
      <c r="J276" s="896"/>
      <c r="K276" s="896"/>
      <c r="L276" s="896"/>
      <c r="M276" s="5"/>
      <c r="N276" s="1">
        <v>1</v>
      </c>
      <c r="O276" s="1" t="s">
        <v>233</v>
      </c>
      <c r="P276" s="76">
        <v>690000</v>
      </c>
      <c r="Q276" s="370">
        <f t="shared" si="14"/>
        <v>690000</v>
      </c>
      <c r="R276" s="897"/>
    </row>
    <row r="277" spans="1:18" ht="17.100000000000001" customHeight="1" x14ac:dyDescent="0.2">
      <c r="A277" s="72"/>
      <c r="B277" s="5"/>
      <c r="C277" s="9" t="s">
        <v>285</v>
      </c>
      <c r="D277" s="5"/>
      <c r="E277" s="896"/>
      <c r="F277" s="896"/>
      <c r="G277" s="896"/>
      <c r="H277" s="896"/>
      <c r="I277" s="896"/>
      <c r="J277" s="896"/>
      <c r="K277" s="896"/>
      <c r="L277" s="896"/>
      <c r="M277" s="5"/>
      <c r="N277" s="1">
        <v>1</v>
      </c>
      <c r="O277" s="1" t="s">
        <v>233</v>
      </c>
      <c r="P277" s="76">
        <v>690000</v>
      </c>
      <c r="Q277" s="370">
        <f t="shared" si="14"/>
        <v>690000</v>
      </c>
      <c r="R277" s="897"/>
    </row>
    <row r="278" spans="1:18" ht="17.100000000000001" customHeight="1" x14ac:dyDescent="0.2">
      <c r="A278" s="72"/>
      <c r="B278" s="5"/>
      <c r="C278" s="9" t="s">
        <v>563</v>
      </c>
      <c r="D278" s="5"/>
      <c r="E278" s="896"/>
      <c r="F278" s="896"/>
      <c r="G278" s="896"/>
      <c r="H278" s="896"/>
      <c r="I278" s="896"/>
      <c r="J278" s="896"/>
      <c r="K278" s="896"/>
      <c r="L278" s="896"/>
      <c r="M278" s="5"/>
      <c r="N278" s="1">
        <v>1</v>
      </c>
      <c r="O278" s="1" t="s">
        <v>233</v>
      </c>
      <c r="P278" s="76">
        <v>690000</v>
      </c>
      <c r="Q278" s="370">
        <f t="shared" si="14"/>
        <v>690000</v>
      </c>
      <c r="R278" s="897"/>
    </row>
    <row r="279" spans="1:18" ht="17.100000000000001" customHeight="1" x14ac:dyDescent="0.2">
      <c r="A279" s="72"/>
      <c r="B279" s="5"/>
      <c r="C279" s="9" t="s">
        <v>286</v>
      </c>
      <c r="D279" s="5"/>
      <c r="E279" s="896"/>
      <c r="F279" s="896"/>
      <c r="G279" s="896"/>
      <c r="H279" s="896"/>
      <c r="I279" s="896"/>
      <c r="J279" s="896"/>
      <c r="K279" s="896"/>
      <c r="L279" s="896"/>
      <c r="M279" s="5"/>
      <c r="N279" s="1">
        <v>1</v>
      </c>
      <c r="O279" s="1" t="s">
        <v>233</v>
      </c>
      <c r="P279" s="76">
        <v>690000</v>
      </c>
      <c r="Q279" s="370">
        <f t="shared" si="14"/>
        <v>690000</v>
      </c>
      <c r="R279" s="897"/>
    </row>
    <row r="280" spans="1:18" ht="17.100000000000001" customHeight="1" x14ac:dyDescent="0.2">
      <c r="A280" s="72"/>
      <c r="B280" s="5"/>
      <c r="C280" s="9" t="s">
        <v>298</v>
      </c>
      <c r="D280" s="5"/>
      <c r="E280" s="896"/>
      <c r="F280" s="896"/>
      <c r="G280" s="896"/>
      <c r="H280" s="896"/>
      <c r="I280" s="896"/>
      <c r="J280" s="896"/>
      <c r="K280" s="896"/>
      <c r="L280" s="896"/>
      <c r="M280" s="5"/>
      <c r="N280" s="1"/>
      <c r="O280" s="1"/>
      <c r="P280" s="76"/>
      <c r="Q280" s="370">
        <f>SUM(Q281:Q289)</f>
        <v>4500000</v>
      </c>
      <c r="R280" s="897"/>
    </row>
    <row r="281" spans="1:18" ht="17.100000000000001" customHeight="1" x14ac:dyDescent="0.2">
      <c r="A281" s="72"/>
      <c r="B281" s="5"/>
      <c r="C281" s="9" t="s">
        <v>232</v>
      </c>
      <c r="D281" s="5"/>
      <c r="E281" s="896"/>
      <c r="F281" s="896"/>
      <c r="G281" s="896"/>
      <c r="H281" s="896"/>
      <c r="I281" s="896"/>
      <c r="J281" s="896"/>
      <c r="K281" s="896"/>
      <c r="L281" s="896"/>
      <c r="M281" s="5"/>
      <c r="N281" s="1">
        <v>1</v>
      </c>
      <c r="O281" s="1" t="s">
        <v>233</v>
      </c>
      <c r="P281" s="76">
        <v>500000</v>
      </c>
      <c r="Q281" s="370">
        <f>N281*P281</f>
        <v>500000</v>
      </c>
      <c r="R281" s="897"/>
    </row>
    <row r="282" spans="1:18" ht="17.100000000000001" customHeight="1" x14ac:dyDescent="0.2">
      <c r="A282" s="72"/>
      <c r="B282" s="5"/>
      <c r="C282" s="9" t="s">
        <v>282</v>
      </c>
      <c r="D282" s="5"/>
      <c r="E282" s="896"/>
      <c r="F282" s="896"/>
      <c r="G282" s="896"/>
      <c r="H282" s="896"/>
      <c r="I282" s="896"/>
      <c r="J282" s="896"/>
      <c r="K282" s="896"/>
      <c r="L282" s="896"/>
      <c r="M282" s="5"/>
      <c r="N282" s="1">
        <v>1</v>
      </c>
      <c r="O282" s="1" t="s">
        <v>233</v>
      </c>
      <c r="P282" s="76">
        <v>500000</v>
      </c>
      <c r="Q282" s="370">
        <f t="shared" ref="Q282:Q289" si="15">N282*P282</f>
        <v>500000</v>
      </c>
      <c r="R282" s="897"/>
    </row>
    <row r="283" spans="1:18" ht="17.100000000000001" customHeight="1" x14ac:dyDescent="0.2">
      <c r="A283" s="72"/>
      <c r="B283" s="5"/>
      <c r="C283" s="9" t="s">
        <v>281</v>
      </c>
      <c r="D283" s="5"/>
      <c r="E283" s="896"/>
      <c r="F283" s="896"/>
      <c r="G283" s="896"/>
      <c r="H283" s="896"/>
      <c r="I283" s="896"/>
      <c r="J283" s="896"/>
      <c r="K283" s="896"/>
      <c r="L283" s="896"/>
      <c r="M283" s="5"/>
      <c r="N283" s="1">
        <v>1</v>
      </c>
      <c r="O283" s="1" t="s">
        <v>233</v>
      </c>
      <c r="P283" s="76">
        <v>500000</v>
      </c>
      <c r="Q283" s="370">
        <f t="shared" si="15"/>
        <v>500000</v>
      </c>
      <c r="R283" s="897"/>
    </row>
    <row r="284" spans="1:18" ht="17.100000000000001" customHeight="1" x14ac:dyDescent="0.2">
      <c r="A284" s="72"/>
      <c r="B284" s="5"/>
      <c r="C284" s="9" t="s">
        <v>283</v>
      </c>
      <c r="D284" s="5"/>
      <c r="E284" s="896"/>
      <c r="F284" s="896"/>
      <c r="G284" s="896"/>
      <c r="H284" s="896"/>
      <c r="I284" s="896"/>
      <c r="J284" s="896"/>
      <c r="K284" s="896"/>
      <c r="L284" s="896"/>
      <c r="M284" s="5"/>
      <c r="N284" s="1">
        <v>1</v>
      </c>
      <c r="O284" s="1" t="s">
        <v>233</v>
      </c>
      <c r="P284" s="76">
        <v>500000</v>
      </c>
      <c r="Q284" s="370">
        <f t="shared" si="15"/>
        <v>500000</v>
      </c>
      <c r="R284" s="897"/>
    </row>
    <row r="285" spans="1:18" ht="17.100000000000001" customHeight="1" x14ac:dyDescent="0.2">
      <c r="A285" s="72"/>
      <c r="B285" s="5"/>
      <c r="C285" s="9" t="s">
        <v>284</v>
      </c>
      <c r="D285" s="5"/>
      <c r="E285" s="896"/>
      <c r="F285" s="896"/>
      <c r="G285" s="896"/>
      <c r="H285" s="896"/>
      <c r="I285" s="896"/>
      <c r="J285" s="896"/>
      <c r="K285" s="896"/>
      <c r="L285" s="896"/>
      <c r="M285" s="5"/>
      <c r="N285" s="1">
        <v>1</v>
      </c>
      <c r="O285" s="1" t="s">
        <v>233</v>
      </c>
      <c r="P285" s="76">
        <v>500000</v>
      </c>
      <c r="Q285" s="370">
        <f t="shared" si="15"/>
        <v>500000</v>
      </c>
      <c r="R285" s="897"/>
    </row>
    <row r="286" spans="1:18" ht="17.100000000000001" customHeight="1" x14ac:dyDescent="0.2">
      <c r="A286" s="72"/>
      <c r="B286" s="5"/>
      <c r="C286" s="9" t="s">
        <v>287</v>
      </c>
      <c r="D286" s="5"/>
      <c r="E286" s="896"/>
      <c r="F286" s="896"/>
      <c r="G286" s="896"/>
      <c r="H286" s="896"/>
      <c r="I286" s="896"/>
      <c r="J286" s="896"/>
      <c r="K286" s="896"/>
      <c r="L286" s="896"/>
      <c r="M286" s="5"/>
      <c r="N286" s="1">
        <v>1</v>
      </c>
      <c r="O286" s="1" t="s">
        <v>233</v>
      </c>
      <c r="P286" s="76">
        <v>500000</v>
      </c>
      <c r="Q286" s="370">
        <f t="shared" si="15"/>
        <v>500000</v>
      </c>
      <c r="R286" s="897"/>
    </row>
    <row r="287" spans="1:18" ht="17.100000000000001" customHeight="1" x14ac:dyDescent="0.2">
      <c r="A287" s="72"/>
      <c r="B287" s="5"/>
      <c r="C287" s="9" t="s">
        <v>285</v>
      </c>
      <c r="D287" s="5"/>
      <c r="E287" s="896"/>
      <c r="F287" s="896"/>
      <c r="G287" s="896"/>
      <c r="H287" s="896"/>
      <c r="I287" s="896"/>
      <c r="J287" s="896"/>
      <c r="K287" s="896"/>
      <c r="L287" s="896"/>
      <c r="M287" s="5"/>
      <c r="N287" s="1">
        <v>1</v>
      </c>
      <c r="O287" s="1" t="s">
        <v>233</v>
      </c>
      <c r="P287" s="76">
        <v>500000</v>
      </c>
      <c r="Q287" s="370">
        <f t="shared" si="15"/>
        <v>500000</v>
      </c>
      <c r="R287" s="897"/>
    </row>
    <row r="288" spans="1:18" ht="17.100000000000001" customHeight="1" x14ac:dyDescent="0.2">
      <c r="A288" s="72"/>
      <c r="B288" s="5"/>
      <c r="C288" s="9" t="s">
        <v>563</v>
      </c>
      <c r="D288" s="5"/>
      <c r="E288" s="896"/>
      <c r="F288" s="896"/>
      <c r="G288" s="896"/>
      <c r="H288" s="896"/>
      <c r="I288" s="896"/>
      <c r="J288" s="896"/>
      <c r="K288" s="896"/>
      <c r="L288" s="896"/>
      <c r="M288" s="5"/>
      <c r="N288" s="1">
        <v>1</v>
      </c>
      <c r="O288" s="1" t="s">
        <v>233</v>
      </c>
      <c r="P288" s="76">
        <v>500000</v>
      </c>
      <c r="Q288" s="370">
        <f t="shared" si="15"/>
        <v>500000</v>
      </c>
      <c r="R288" s="897"/>
    </row>
    <row r="289" spans="1:18" ht="17.100000000000001" customHeight="1" x14ac:dyDescent="0.2">
      <c r="A289" s="72"/>
      <c r="B289" s="5"/>
      <c r="C289" s="9" t="s">
        <v>286</v>
      </c>
      <c r="D289" s="5"/>
      <c r="E289" s="896"/>
      <c r="F289" s="896"/>
      <c r="G289" s="896"/>
      <c r="H289" s="896"/>
      <c r="I289" s="896"/>
      <c r="J289" s="896"/>
      <c r="K289" s="896"/>
      <c r="L289" s="896"/>
      <c r="M289" s="5"/>
      <c r="N289" s="1">
        <v>1</v>
      </c>
      <c r="O289" s="1" t="s">
        <v>233</v>
      </c>
      <c r="P289" s="76">
        <v>500000</v>
      </c>
      <c r="Q289" s="370">
        <f t="shared" si="15"/>
        <v>500000</v>
      </c>
      <c r="R289" s="897"/>
    </row>
    <row r="290" spans="1:18" ht="17.100000000000001" customHeight="1" x14ac:dyDescent="0.2">
      <c r="A290" s="72"/>
      <c r="B290" s="5"/>
      <c r="C290" s="9"/>
      <c r="D290" s="5"/>
      <c r="E290" s="896"/>
      <c r="F290" s="896"/>
      <c r="G290" s="896"/>
      <c r="H290" s="896"/>
      <c r="I290" s="896"/>
      <c r="J290" s="896"/>
      <c r="K290" s="896"/>
      <c r="L290" s="896"/>
      <c r="M290" s="5"/>
      <c r="N290" s="1"/>
      <c r="O290" s="1"/>
      <c r="P290" s="76"/>
      <c r="Q290" s="370"/>
      <c r="R290" s="897"/>
    </row>
    <row r="291" spans="1:18" ht="17.100000000000001" customHeight="1" x14ac:dyDescent="0.2">
      <c r="A291" s="44"/>
      <c r="B291" s="52"/>
      <c r="C291" s="52"/>
      <c r="D291" s="49"/>
      <c r="E291" s="25"/>
      <c r="F291" s="25"/>
      <c r="G291" s="25"/>
      <c r="H291" s="25"/>
      <c r="I291" s="25"/>
      <c r="J291" s="25"/>
      <c r="K291" s="45"/>
      <c r="L291" s="45"/>
      <c r="M291" s="45"/>
      <c r="N291" s="44"/>
      <c r="O291" s="51"/>
      <c r="P291" s="50"/>
      <c r="Q291" s="379"/>
      <c r="R291" s="897"/>
    </row>
    <row r="292" spans="1:18" s="182" customFormat="1" ht="17.100000000000001" customHeight="1" x14ac:dyDescent="0.2">
      <c r="A292" s="216"/>
      <c r="B292" s="1058" t="s">
        <v>112</v>
      </c>
      <c r="C292" s="1059"/>
      <c r="D292" s="1059"/>
      <c r="E292" s="1059"/>
      <c r="F292" s="1059"/>
      <c r="G292" s="1059"/>
      <c r="H292" s="1059"/>
      <c r="I292" s="1059"/>
      <c r="J292" s="1059"/>
      <c r="K292" s="1059"/>
      <c r="L292" s="1059"/>
      <c r="M292" s="1060"/>
      <c r="N292" s="217"/>
      <c r="O292" s="217"/>
      <c r="P292" s="217"/>
      <c r="Q292" s="378">
        <f>Q135</f>
        <v>4389036000</v>
      </c>
      <c r="R292" s="428"/>
    </row>
    <row r="293" spans="1:18" s="182" customFormat="1" ht="17.100000000000001" customHeight="1" x14ac:dyDescent="0.2">
      <c r="A293" s="216"/>
      <c r="B293" s="890"/>
      <c r="C293" s="890"/>
      <c r="D293" s="890"/>
      <c r="E293" s="890"/>
      <c r="F293" s="890"/>
      <c r="G293" s="890"/>
      <c r="H293" s="890"/>
      <c r="I293" s="890"/>
      <c r="J293" s="890"/>
      <c r="K293" s="890"/>
      <c r="L293" s="890"/>
      <c r="M293" s="890"/>
      <c r="N293" s="217"/>
      <c r="O293" s="217"/>
      <c r="P293" s="217"/>
      <c r="Q293" s="378"/>
      <c r="R293" s="428"/>
    </row>
    <row r="294" spans="1:18" s="769" customFormat="1" ht="17.100000000000001" customHeight="1" x14ac:dyDescent="0.2">
      <c r="A294" s="765" t="s">
        <v>113</v>
      </c>
      <c r="B294" s="766" t="s">
        <v>114</v>
      </c>
      <c r="C294" s="766"/>
      <c r="D294" s="766"/>
      <c r="E294" s="766"/>
      <c r="F294" s="766"/>
      <c r="G294" s="766"/>
      <c r="H294" s="766"/>
      <c r="I294" s="766"/>
      <c r="J294" s="766"/>
      <c r="K294" s="766"/>
      <c r="L294" s="766"/>
      <c r="M294" s="766"/>
      <c r="N294" s="767"/>
      <c r="O294" s="767"/>
      <c r="P294" s="767"/>
      <c r="Q294" s="768">
        <f>Q295+Q303+Q311+Q331</f>
        <v>114541000</v>
      </c>
      <c r="R294" s="760"/>
    </row>
    <row r="295" spans="1:18" s="192" customFormat="1" ht="17.100000000000001" customHeight="1" x14ac:dyDescent="0.2">
      <c r="A295" s="265" t="s">
        <v>360</v>
      </c>
      <c r="B295" s="166" t="s">
        <v>362</v>
      </c>
      <c r="C295" s="166"/>
      <c r="D295" s="190"/>
      <c r="E295" s="190"/>
      <c r="F295" s="190"/>
      <c r="G295" s="190"/>
      <c r="H295" s="190"/>
      <c r="I295" s="190"/>
      <c r="J295" s="190"/>
      <c r="K295" s="190"/>
      <c r="L295" s="190"/>
      <c r="M295" s="190"/>
      <c r="N295" s="191"/>
      <c r="O295" s="191"/>
      <c r="P295" s="191"/>
      <c r="Q295" s="388">
        <f>Q296</f>
        <v>23538000</v>
      </c>
      <c r="R295" s="431"/>
    </row>
    <row r="296" spans="1:18" s="187" customFormat="1" ht="17.100000000000001" customHeight="1" x14ac:dyDescent="0.2">
      <c r="A296" s="183" t="s">
        <v>361</v>
      </c>
      <c r="B296" s="184" t="s">
        <v>363</v>
      </c>
      <c r="C296" s="184"/>
      <c r="D296" s="185"/>
      <c r="E296" s="185"/>
      <c r="F296" s="185"/>
      <c r="G296" s="185"/>
      <c r="H296" s="185"/>
      <c r="I296" s="185"/>
      <c r="J296" s="185"/>
      <c r="K296" s="185"/>
      <c r="L296" s="185"/>
      <c r="M296" s="185"/>
      <c r="N296" s="186"/>
      <c r="O296" s="186"/>
      <c r="P296" s="186"/>
      <c r="Q296" s="355">
        <f>Q297</f>
        <v>23538000</v>
      </c>
      <c r="R296" s="423"/>
    </row>
    <row r="297" spans="1:18" s="54" customFormat="1" ht="17.100000000000001" customHeight="1" x14ac:dyDescent="0.2">
      <c r="A297" s="138" t="s">
        <v>51</v>
      </c>
      <c r="B297" s="253" t="s">
        <v>225</v>
      </c>
      <c r="C297" s="253"/>
      <c r="D297" s="455"/>
      <c r="E297" s="455"/>
      <c r="F297" s="455"/>
      <c r="G297" s="455"/>
      <c r="H297" s="455"/>
      <c r="I297" s="455"/>
      <c r="J297" s="455"/>
      <c r="K297" s="455"/>
      <c r="L297" s="455"/>
      <c r="M297" s="455"/>
      <c r="N297" s="51"/>
      <c r="O297" s="51"/>
      <c r="P297" s="51"/>
      <c r="Q297" s="356">
        <f>Q298</f>
        <v>23538000</v>
      </c>
      <c r="R297" s="454"/>
    </row>
    <row r="298" spans="1:18" s="61" customFormat="1" ht="17.100000000000001" customHeight="1" x14ac:dyDescent="0.2">
      <c r="A298" s="151" t="s">
        <v>364</v>
      </c>
      <c r="B298" s="900" t="s">
        <v>365</v>
      </c>
      <c r="C298" s="90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1"/>
      <c r="O298" s="81"/>
      <c r="P298" s="81"/>
      <c r="Q298" s="357">
        <f>Q299</f>
        <v>23538000</v>
      </c>
      <c r="R298" s="432"/>
    </row>
    <row r="299" spans="1:18" s="54" customFormat="1" ht="17.100000000000001" customHeight="1" x14ac:dyDescent="0.35">
      <c r="A299" s="69" t="s">
        <v>227</v>
      </c>
      <c r="B299" s="121" t="s">
        <v>56</v>
      </c>
      <c r="C299" s="121"/>
      <c r="D299" s="455"/>
      <c r="E299" s="455"/>
      <c r="F299" s="455"/>
      <c r="G299" s="455"/>
      <c r="H299" s="455"/>
      <c r="I299" s="455"/>
      <c r="J299" s="455"/>
      <c r="K299" s="455"/>
      <c r="L299" s="455"/>
      <c r="M299" s="455"/>
      <c r="N299" s="51"/>
      <c r="O299" s="51"/>
      <c r="P299" s="51"/>
      <c r="Q299" s="417">
        <f>Q301</f>
        <v>23538000</v>
      </c>
      <c r="R299" s="454" t="s">
        <v>562</v>
      </c>
    </row>
    <row r="300" spans="1:18" s="54" customFormat="1" ht="17.100000000000001" customHeight="1" x14ac:dyDescent="0.2">
      <c r="A300" s="69"/>
      <c r="B300" s="121" t="s">
        <v>19</v>
      </c>
      <c r="C300" s="121" t="s">
        <v>759</v>
      </c>
      <c r="D300" s="455"/>
      <c r="E300" s="455"/>
      <c r="F300" s="455"/>
      <c r="G300" s="455"/>
      <c r="H300" s="455"/>
      <c r="I300" s="455"/>
      <c r="J300" s="455"/>
      <c r="K300" s="455"/>
      <c r="L300" s="455"/>
      <c r="M300" s="455"/>
      <c r="N300" s="51"/>
      <c r="O300" s="51"/>
      <c r="P300" s="82"/>
      <c r="Q300" s="358"/>
      <c r="R300" s="454"/>
    </row>
    <row r="301" spans="1:18" s="54" customFormat="1" ht="17.100000000000001" customHeight="1" x14ac:dyDescent="0.2">
      <c r="A301" s="69"/>
      <c r="B301" s="121"/>
      <c r="C301" s="140" t="s">
        <v>760</v>
      </c>
      <c r="D301" s="455"/>
      <c r="E301" s="455"/>
      <c r="F301" s="455"/>
      <c r="G301" s="455"/>
      <c r="H301" s="455"/>
      <c r="I301" s="455"/>
      <c r="J301" s="455"/>
      <c r="K301" s="455"/>
      <c r="L301" s="455"/>
      <c r="M301" s="455"/>
      <c r="N301" s="51">
        <v>1</v>
      </c>
      <c r="O301" s="51" t="s">
        <v>366</v>
      </c>
      <c r="P301" s="82">
        <v>23538000</v>
      </c>
      <c r="Q301" s="358">
        <f>N301*P301</f>
        <v>23538000</v>
      </c>
      <c r="R301" s="454"/>
    </row>
    <row r="302" spans="1:18" s="54" customFormat="1" ht="17.100000000000001" customHeight="1" x14ac:dyDescent="0.2">
      <c r="A302" s="69"/>
      <c r="B302" s="121"/>
      <c r="C302" s="140"/>
      <c r="D302" s="455"/>
      <c r="E302" s="455"/>
      <c r="F302" s="455"/>
      <c r="G302" s="455"/>
      <c r="H302" s="455"/>
      <c r="I302" s="455"/>
      <c r="J302" s="455"/>
      <c r="K302" s="455"/>
      <c r="L302" s="455"/>
      <c r="M302" s="455"/>
      <c r="N302" s="51"/>
      <c r="O302" s="51"/>
      <c r="P302" s="82"/>
      <c r="Q302" s="358"/>
      <c r="R302" s="454"/>
    </row>
    <row r="303" spans="1:18" s="192" customFormat="1" ht="17.100000000000001" customHeight="1" x14ac:dyDescent="0.2">
      <c r="A303" s="168">
        <v>3089</v>
      </c>
      <c r="B303" s="166" t="s">
        <v>369</v>
      </c>
      <c r="C303" s="166"/>
      <c r="D303" s="190"/>
      <c r="E303" s="190"/>
      <c r="F303" s="190"/>
      <c r="G303" s="190"/>
      <c r="H303" s="190"/>
      <c r="I303" s="190"/>
      <c r="J303" s="190"/>
      <c r="K303" s="190"/>
      <c r="L303" s="190"/>
      <c r="M303" s="190"/>
      <c r="N303" s="191"/>
      <c r="O303" s="191"/>
      <c r="P303" s="191"/>
      <c r="Q303" s="388">
        <f>Q304</f>
        <v>27500000</v>
      </c>
      <c r="R303" s="431"/>
    </row>
    <row r="304" spans="1:18" s="187" customFormat="1" ht="17.100000000000001" customHeight="1" x14ac:dyDescent="0.2">
      <c r="A304" s="183" t="s">
        <v>368</v>
      </c>
      <c r="B304" s="184" t="s">
        <v>761</v>
      </c>
      <c r="C304" s="184"/>
      <c r="D304" s="185"/>
      <c r="E304" s="185"/>
      <c r="F304" s="185"/>
      <c r="G304" s="185"/>
      <c r="H304" s="185"/>
      <c r="I304" s="185"/>
      <c r="J304" s="185"/>
      <c r="K304" s="185"/>
      <c r="L304" s="185"/>
      <c r="M304" s="185"/>
      <c r="N304" s="186"/>
      <c r="O304" s="186"/>
      <c r="P304" s="186"/>
      <c r="Q304" s="355">
        <f>Q305</f>
        <v>27500000</v>
      </c>
      <c r="R304" s="423"/>
    </row>
    <row r="305" spans="1:18" s="54" customFormat="1" ht="17.100000000000001" customHeight="1" x14ac:dyDescent="0.2">
      <c r="A305" s="138" t="s">
        <v>51</v>
      </c>
      <c r="B305" s="253" t="s">
        <v>225</v>
      </c>
      <c r="C305" s="253"/>
      <c r="D305" s="455"/>
      <c r="E305" s="455"/>
      <c r="F305" s="455"/>
      <c r="G305" s="455"/>
      <c r="H305" s="455"/>
      <c r="I305" s="455"/>
      <c r="J305" s="455"/>
      <c r="K305" s="455"/>
      <c r="L305" s="455"/>
      <c r="M305" s="455"/>
      <c r="N305" s="51"/>
      <c r="O305" s="51"/>
      <c r="P305" s="51"/>
      <c r="Q305" s="356">
        <f>Q306</f>
        <v>27500000</v>
      </c>
      <c r="R305" s="454"/>
    </row>
    <row r="306" spans="1:18" s="61" customFormat="1" ht="17.100000000000001" customHeight="1" x14ac:dyDescent="0.2">
      <c r="A306" s="151" t="s">
        <v>370</v>
      </c>
      <c r="B306" s="900" t="s">
        <v>371</v>
      </c>
      <c r="C306" s="90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1"/>
      <c r="O306" s="81"/>
      <c r="P306" s="81"/>
      <c r="Q306" s="357">
        <f>Q307</f>
        <v>27500000</v>
      </c>
      <c r="R306" s="432"/>
    </row>
    <row r="307" spans="1:18" s="54" customFormat="1" ht="17.100000000000001" customHeight="1" x14ac:dyDescent="0.35">
      <c r="A307" s="69" t="s">
        <v>227</v>
      </c>
      <c r="B307" s="121" t="s">
        <v>56</v>
      </c>
      <c r="C307" s="121"/>
      <c r="D307" s="455"/>
      <c r="E307" s="455"/>
      <c r="F307" s="455"/>
      <c r="G307" s="455"/>
      <c r="H307" s="455"/>
      <c r="I307" s="455"/>
      <c r="J307" s="455"/>
      <c r="K307" s="455"/>
      <c r="L307" s="455"/>
      <c r="M307" s="455"/>
      <c r="N307" s="51"/>
      <c r="O307" s="51"/>
      <c r="P307" s="51"/>
      <c r="Q307" s="417">
        <f>Q309</f>
        <v>27500000</v>
      </c>
      <c r="R307" s="454" t="s">
        <v>562</v>
      </c>
    </row>
    <row r="308" spans="1:18" s="54" customFormat="1" ht="17.100000000000001" customHeight="1" x14ac:dyDescent="0.2">
      <c r="A308" s="69"/>
      <c r="B308" s="121" t="s">
        <v>19</v>
      </c>
      <c r="C308" s="121" t="s">
        <v>372</v>
      </c>
      <c r="D308" s="455"/>
      <c r="E308" s="455"/>
      <c r="F308" s="455"/>
      <c r="G308" s="455"/>
      <c r="H308" s="455"/>
      <c r="I308" s="455"/>
      <c r="J308" s="455"/>
      <c r="K308" s="455"/>
      <c r="L308" s="455"/>
      <c r="M308" s="455"/>
      <c r="N308" s="51"/>
      <c r="O308" s="51"/>
      <c r="P308" s="82"/>
      <c r="Q308" s="358"/>
      <c r="R308" s="454"/>
    </row>
    <row r="309" spans="1:18" s="54" customFormat="1" ht="17.100000000000001" customHeight="1" x14ac:dyDescent="0.2">
      <c r="A309" s="69"/>
      <c r="B309" s="121"/>
      <c r="C309" s="140" t="s">
        <v>762</v>
      </c>
      <c r="D309" s="455"/>
      <c r="E309" s="455"/>
      <c r="F309" s="455"/>
      <c r="G309" s="455"/>
      <c r="H309" s="455"/>
      <c r="I309" s="455"/>
      <c r="J309" s="455"/>
      <c r="K309" s="455"/>
      <c r="L309" s="455"/>
      <c r="M309" s="455"/>
      <c r="N309" s="51">
        <v>1</v>
      </c>
      <c r="O309" s="51" t="s">
        <v>366</v>
      </c>
      <c r="P309" s="82">
        <v>27500000</v>
      </c>
      <c r="Q309" s="358">
        <f>N309*P309</f>
        <v>27500000</v>
      </c>
      <c r="R309" s="454"/>
    </row>
    <row r="310" spans="1:18" s="54" customFormat="1" ht="17.100000000000001" customHeight="1" x14ac:dyDescent="0.2">
      <c r="A310" s="69"/>
      <c r="B310" s="121"/>
      <c r="C310" s="140"/>
      <c r="D310" s="455"/>
      <c r="E310" s="455"/>
      <c r="F310" s="455"/>
      <c r="G310" s="455"/>
      <c r="H310" s="455"/>
      <c r="I310" s="455"/>
      <c r="J310" s="455"/>
      <c r="K310" s="455"/>
      <c r="L310" s="455"/>
      <c r="M310" s="455"/>
      <c r="N310" s="51"/>
      <c r="O310" s="51"/>
      <c r="P310" s="82"/>
      <c r="Q310" s="358"/>
      <c r="R310" s="454"/>
    </row>
    <row r="311" spans="1:18" s="192" customFormat="1" ht="17.100000000000001" customHeight="1" x14ac:dyDescent="0.2">
      <c r="A311" s="168">
        <v>3090</v>
      </c>
      <c r="B311" s="166" t="s">
        <v>373</v>
      </c>
      <c r="C311" s="166"/>
      <c r="D311" s="190"/>
      <c r="E311" s="190"/>
      <c r="F311" s="190"/>
      <c r="G311" s="190"/>
      <c r="H311" s="190"/>
      <c r="I311" s="190"/>
      <c r="J311" s="190"/>
      <c r="K311" s="190"/>
      <c r="L311" s="190"/>
      <c r="M311" s="190"/>
      <c r="N311" s="191"/>
      <c r="O311" s="191"/>
      <c r="P311" s="191"/>
      <c r="Q311" s="388">
        <f>Q312</f>
        <v>25503000</v>
      </c>
      <c r="R311" s="431"/>
    </row>
    <row r="312" spans="1:18" s="187" customFormat="1" ht="17.100000000000001" customHeight="1" x14ac:dyDescent="0.2">
      <c r="A312" s="183" t="s">
        <v>367</v>
      </c>
      <c r="B312" s="184" t="s">
        <v>374</v>
      </c>
      <c r="C312" s="184"/>
      <c r="D312" s="185"/>
      <c r="E312" s="185"/>
      <c r="F312" s="185"/>
      <c r="G312" s="185"/>
      <c r="H312" s="185"/>
      <c r="I312" s="185"/>
      <c r="J312" s="185"/>
      <c r="K312" s="185"/>
      <c r="L312" s="185"/>
      <c r="M312" s="185"/>
      <c r="N312" s="186"/>
      <c r="O312" s="186"/>
      <c r="P312" s="186"/>
      <c r="Q312" s="355">
        <f>Q313</f>
        <v>25503000</v>
      </c>
      <c r="R312" s="423"/>
    </row>
    <row r="313" spans="1:18" s="54" customFormat="1" ht="17.100000000000001" customHeight="1" x14ac:dyDescent="0.2">
      <c r="A313" s="138" t="s">
        <v>51</v>
      </c>
      <c r="B313" s="253" t="s">
        <v>225</v>
      </c>
      <c r="C313" s="253"/>
      <c r="D313" s="455"/>
      <c r="E313" s="455"/>
      <c r="F313" s="455"/>
      <c r="G313" s="455"/>
      <c r="H313" s="455"/>
      <c r="I313" s="455"/>
      <c r="J313" s="455"/>
      <c r="K313" s="455"/>
      <c r="L313" s="455"/>
      <c r="M313" s="455"/>
      <c r="N313" s="51"/>
      <c r="O313" s="51"/>
      <c r="P313" s="51"/>
      <c r="Q313" s="356">
        <f>Q314+Q319+Q323</f>
        <v>25503000</v>
      </c>
      <c r="R313" s="454"/>
    </row>
    <row r="314" spans="1:18" s="61" customFormat="1" ht="17.100000000000001" customHeight="1" x14ac:dyDescent="0.2">
      <c r="A314" s="151" t="s">
        <v>300</v>
      </c>
      <c r="B314" s="900" t="s">
        <v>301</v>
      </c>
      <c r="C314" s="90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1"/>
      <c r="O314" s="81"/>
      <c r="P314" s="81"/>
      <c r="Q314" s="357">
        <f>Q315</f>
        <v>15983000</v>
      </c>
      <c r="R314" s="432"/>
    </row>
    <row r="315" spans="1:18" s="54" customFormat="1" ht="17.100000000000001" customHeight="1" x14ac:dyDescent="0.35">
      <c r="A315" s="69" t="s">
        <v>227</v>
      </c>
      <c r="B315" s="121" t="s">
        <v>56</v>
      </c>
      <c r="C315" s="121"/>
      <c r="D315" s="455"/>
      <c r="E315" s="455"/>
      <c r="F315" s="455"/>
      <c r="G315" s="455"/>
      <c r="H315" s="455"/>
      <c r="I315" s="455"/>
      <c r="J315" s="455"/>
      <c r="K315" s="455"/>
      <c r="L315" s="455"/>
      <c r="M315" s="455"/>
      <c r="N315" s="51"/>
      <c r="O315" s="51"/>
      <c r="P315" s="51"/>
      <c r="Q315" s="417">
        <f>Q317</f>
        <v>15983000</v>
      </c>
      <c r="R315" s="454" t="s">
        <v>562</v>
      </c>
    </row>
    <row r="316" spans="1:18" s="54" customFormat="1" ht="17.100000000000001" customHeight="1" x14ac:dyDescent="0.2">
      <c r="A316" s="69"/>
      <c r="B316" s="121" t="s">
        <v>19</v>
      </c>
      <c r="C316" s="121" t="s">
        <v>940</v>
      </c>
      <c r="D316" s="455"/>
      <c r="E316" s="455"/>
      <c r="F316" s="455"/>
      <c r="G316" s="455"/>
      <c r="H316" s="455"/>
      <c r="I316" s="455"/>
      <c r="J316" s="455"/>
      <c r="K316" s="455"/>
      <c r="L316" s="455"/>
      <c r="M316" s="455"/>
      <c r="N316" s="51"/>
      <c r="O316" s="51"/>
      <c r="P316" s="82"/>
      <c r="Q316" s="358"/>
      <c r="R316" s="454"/>
    </row>
    <row r="317" spans="1:18" s="54" customFormat="1" ht="17.100000000000001" customHeight="1" x14ac:dyDescent="0.2">
      <c r="A317" s="69"/>
      <c r="B317" s="121"/>
      <c r="C317" s="140" t="s">
        <v>764</v>
      </c>
      <c r="D317" s="455"/>
      <c r="E317" s="455"/>
      <c r="F317" s="455"/>
      <c r="G317" s="455"/>
      <c r="H317" s="455"/>
      <c r="I317" s="455"/>
      <c r="J317" s="455"/>
      <c r="K317" s="455"/>
      <c r="L317" s="455"/>
      <c r="M317" s="455"/>
      <c r="N317" s="51">
        <v>1</v>
      </c>
      <c r="O317" s="51" t="s">
        <v>366</v>
      </c>
      <c r="P317" s="82">
        <v>15983000</v>
      </c>
      <c r="Q317" s="358">
        <f>N317*P317</f>
        <v>15983000</v>
      </c>
      <c r="R317" s="454"/>
    </row>
    <row r="318" spans="1:18" s="54" customFormat="1" ht="17.100000000000001" customHeight="1" x14ac:dyDescent="0.2">
      <c r="A318" s="69"/>
      <c r="B318" s="121"/>
      <c r="C318" s="140"/>
      <c r="D318" s="455"/>
      <c r="E318" s="455"/>
      <c r="F318" s="455"/>
      <c r="G318" s="455"/>
      <c r="H318" s="455"/>
      <c r="I318" s="455"/>
      <c r="J318" s="455"/>
      <c r="K318" s="455"/>
      <c r="L318" s="455"/>
      <c r="M318" s="455"/>
      <c r="N318" s="51"/>
      <c r="O318" s="51"/>
      <c r="P318" s="82"/>
      <c r="Q318" s="358"/>
      <c r="R318" s="454"/>
    </row>
    <row r="319" spans="1:18" s="61" customFormat="1" ht="17.100000000000001" customHeight="1" x14ac:dyDescent="0.2">
      <c r="A319" s="137" t="s">
        <v>181</v>
      </c>
      <c r="B319" s="900" t="s">
        <v>302</v>
      </c>
      <c r="C319" s="90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1"/>
      <c r="O319" s="81"/>
      <c r="P319" s="81"/>
      <c r="Q319" s="357">
        <f>Q321</f>
        <v>1890000</v>
      </c>
      <c r="R319" s="432"/>
    </row>
    <row r="320" spans="1:18" s="61" customFormat="1" ht="17.100000000000001" customHeight="1" x14ac:dyDescent="0.35">
      <c r="A320" s="139" t="s">
        <v>227</v>
      </c>
      <c r="B320" s="121" t="s">
        <v>56</v>
      </c>
      <c r="C320" s="90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1"/>
      <c r="O320" s="81"/>
      <c r="P320" s="81"/>
      <c r="Q320" s="417">
        <f>Q321</f>
        <v>1890000</v>
      </c>
      <c r="R320" s="454" t="s">
        <v>562</v>
      </c>
    </row>
    <row r="321" spans="1:18" s="54" customFormat="1" ht="17.100000000000001" customHeight="1" x14ac:dyDescent="0.2">
      <c r="A321" s="69"/>
      <c r="B321" s="121"/>
      <c r="C321" s="140" t="s">
        <v>941</v>
      </c>
      <c r="D321" s="25" t="s">
        <v>9</v>
      </c>
      <c r="E321" s="455">
        <v>3</v>
      </c>
      <c r="F321" s="455" t="s">
        <v>10</v>
      </c>
      <c r="G321" s="455" t="s">
        <v>11</v>
      </c>
      <c r="H321" s="455">
        <v>21</v>
      </c>
      <c r="I321" s="455" t="s">
        <v>12</v>
      </c>
      <c r="J321" s="45" t="s">
        <v>14</v>
      </c>
      <c r="K321" s="455"/>
      <c r="L321" s="455"/>
      <c r="M321" s="455"/>
      <c r="N321" s="51">
        <f>E321*H321</f>
        <v>63</v>
      </c>
      <c r="O321" s="51" t="s">
        <v>16</v>
      </c>
      <c r="P321" s="82">
        <v>30000</v>
      </c>
      <c r="Q321" s="358">
        <f>N321*P321</f>
        <v>1890000</v>
      </c>
      <c r="R321" s="454"/>
    </row>
    <row r="322" spans="1:18" s="54" customFormat="1" ht="17.100000000000001" customHeight="1" x14ac:dyDescent="0.2">
      <c r="A322" s="69"/>
      <c r="B322" s="121"/>
      <c r="C322" s="140"/>
      <c r="D322" s="25"/>
      <c r="E322" s="455"/>
      <c r="F322" s="455"/>
      <c r="G322" s="455"/>
      <c r="H322" s="455"/>
      <c r="I322" s="455"/>
      <c r="J322" s="45"/>
      <c r="K322" s="455"/>
      <c r="L322" s="455"/>
      <c r="M322" s="455"/>
      <c r="N322" s="51"/>
      <c r="O322" s="51"/>
      <c r="P322" s="82"/>
      <c r="Q322" s="358"/>
      <c r="R322" s="454"/>
    </row>
    <row r="323" spans="1:18" s="61" customFormat="1" ht="17.100000000000001" customHeight="1" x14ac:dyDescent="0.2">
      <c r="A323" s="137" t="s">
        <v>765</v>
      </c>
      <c r="B323" s="900" t="s">
        <v>767</v>
      </c>
      <c r="C323" s="90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1"/>
      <c r="O323" s="81"/>
      <c r="P323" s="81"/>
      <c r="Q323" s="357">
        <f>Q324</f>
        <v>7630000</v>
      </c>
      <c r="R323" s="432"/>
    </row>
    <row r="324" spans="1:18" s="61" customFormat="1" ht="17.100000000000001" customHeight="1" x14ac:dyDescent="0.35">
      <c r="A324" s="139" t="s">
        <v>766</v>
      </c>
      <c r="B324" s="121" t="s">
        <v>768</v>
      </c>
      <c r="C324" s="90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1"/>
      <c r="O324" s="81"/>
      <c r="P324" s="81"/>
      <c r="Q324" s="417">
        <f>Q326+Q327+Q328+Q329</f>
        <v>7630000</v>
      </c>
      <c r="R324" s="454" t="s">
        <v>562</v>
      </c>
    </row>
    <row r="325" spans="1:18" s="54" customFormat="1" ht="18" customHeight="1" x14ac:dyDescent="0.2">
      <c r="A325" s="69"/>
      <c r="B325" s="121" t="s">
        <v>19</v>
      </c>
      <c r="C325" s="121" t="s">
        <v>769</v>
      </c>
      <c r="D325" s="455"/>
      <c r="E325" s="455"/>
      <c r="F325" s="455"/>
      <c r="G325" s="455"/>
      <c r="H325" s="455"/>
      <c r="I325" s="455"/>
      <c r="J325" s="455"/>
      <c r="K325" s="455"/>
      <c r="L325" s="455"/>
      <c r="M325" s="455"/>
      <c r="N325" s="51"/>
      <c r="O325" s="51"/>
      <c r="P325" s="82"/>
      <c r="Q325" s="358"/>
      <c r="R325" s="454"/>
    </row>
    <row r="326" spans="1:18" s="54" customFormat="1" ht="17.100000000000001" customHeight="1" x14ac:dyDescent="0.2">
      <c r="A326" s="63"/>
      <c r="B326" s="121"/>
      <c r="C326" s="140" t="s">
        <v>770</v>
      </c>
      <c r="D326" s="455" t="s">
        <v>118</v>
      </c>
      <c r="E326" s="455">
        <v>3</v>
      </c>
      <c r="F326" s="455" t="s">
        <v>303</v>
      </c>
      <c r="G326" s="455" t="s">
        <v>11</v>
      </c>
      <c r="H326" s="455">
        <v>1</v>
      </c>
      <c r="I326" s="455" t="s">
        <v>771</v>
      </c>
      <c r="J326" s="455" t="s">
        <v>11</v>
      </c>
      <c r="K326" s="455">
        <v>8</v>
      </c>
      <c r="L326" s="455" t="s">
        <v>236</v>
      </c>
      <c r="M326" s="455" t="s">
        <v>119</v>
      </c>
      <c r="N326" s="51">
        <f>E326*H326*K326</f>
        <v>24</v>
      </c>
      <c r="O326" s="51" t="s">
        <v>16</v>
      </c>
      <c r="P326" s="251">
        <v>120000</v>
      </c>
      <c r="Q326" s="358">
        <f t="shared" ref="Q326:Q329" si="16">N326*P326</f>
        <v>2880000</v>
      </c>
      <c r="R326" s="454"/>
    </row>
    <row r="327" spans="1:18" s="54" customFormat="1" ht="17.100000000000001" customHeight="1" x14ac:dyDescent="0.2">
      <c r="A327" s="63"/>
      <c r="B327" s="121"/>
      <c r="C327" s="263" t="s">
        <v>574</v>
      </c>
      <c r="D327" s="455" t="s">
        <v>118</v>
      </c>
      <c r="E327" s="455">
        <v>20</v>
      </c>
      <c r="F327" s="455" t="s">
        <v>303</v>
      </c>
      <c r="G327" s="455" t="s">
        <v>11</v>
      </c>
      <c r="H327" s="455">
        <v>1</v>
      </c>
      <c r="I327" s="455" t="s">
        <v>771</v>
      </c>
      <c r="J327" s="455" t="s">
        <v>11</v>
      </c>
      <c r="K327" s="455">
        <v>4</v>
      </c>
      <c r="L327" s="455" t="s">
        <v>236</v>
      </c>
      <c r="M327" s="455" t="s">
        <v>119</v>
      </c>
      <c r="N327" s="51">
        <f>E327*H327*K327</f>
        <v>80</v>
      </c>
      <c r="O327" s="51" t="s">
        <v>16</v>
      </c>
      <c r="P327" s="251">
        <v>30000</v>
      </c>
      <c r="Q327" s="358">
        <f t="shared" si="16"/>
        <v>2400000</v>
      </c>
      <c r="R327" s="454"/>
    </row>
    <row r="328" spans="1:18" s="54" customFormat="1" ht="17.100000000000001" customHeight="1" x14ac:dyDescent="0.2">
      <c r="A328" s="63"/>
      <c r="B328" s="121"/>
      <c r="C328" s="263" t="s">
        <v>575</v>
      </c>
      <c r="D328" s="455" t="s">
        <v>118</v>
      </c>
      <c r="E328" s="455">
        <v>20</v>
      </c>
      <c r="F328" s="455" t="s">
        <v>303</v>
      </c>
      <c r="G328" s="455" t="s">
        <v>11</v>
      </c>
      <c r="H328" s="455">
        <v>1</v>
      </c>
      <c r="I328" s="455" t="s">
        <v>771</v>
      </c>
      <c r="J328" s="455" t="s">
        <v>11</v>
      </c>
      <c r="K328" s="455">
        <v>4</v>
      </c>
      <c r="L328" s="455" t="s">
        <v>236</v>
      </c>
      <c r="M328" s="455" t="s">
        <v>119</v>
      </c>
      <c r="N328" s="51">
        <f>E328*H328*K328</f>
        <v>80</v>
      </c>
      <c r="O328" s="51" t="s">
        <v>16</v>
      </c>
      <c r="P328" s="251">
        <v>20000</v>
      </c>
      <c r="Q328" s="358">
        <f t="shared" si="16"/>
        <v>1600000</v>
      </c>
      <c r="R328" s="454"/>
    </row>
    <row r="329" spans="1:18" s="54" customFormat="1" ht="17.100000000000001" customHeight="1" x14ac:dyDescent="0.2">
      <c r="A329" s="63"/>
      <c r="B329" s="121"/>
      <c r="C329" s="263" t="s">
        <v>168</v>
      </c>
      <c r="D329" s="455"/>
      <c r="E329" s="455"/>
      <c r="F329" s="455"/>
      <c r="G329" s="455"/>
      <c r="H329" s="455"/>
      <c r="I329" s="455"/>
      <c r="J329" s="455"/>
      <c r="K329" s="455"/>
      <c r="L329" s="455"/>
      <c r="M329" s="455"/>
      <c r="N329" s="51">
        <v>1</v>
      </c>
      <c r="O329" s="51" t="s">
        <v>224</v>
      </c>
      <c r="P329" s="251">
        <v>750000</v>
      </c>
      <c r="Q329" s="358">
        <f t="shared" si="16"/>
        <v>750000</v>
      </c>
      <c r="R329" s="454"/>
    </row>
    <row r="330" spans="1:18" s="696" customFormat="1" ht="18" customHeight="1" x14ac:dyDescent="0.2">
      <c r="A330" s="750"/>
      <c r="B330" s="700"/>
      <c r="C330" s="700"/>
      <c r="D330" s="272"/>
      <c r="E330" s="272"/>
      <c r="F330" s="272"/>
      <c r="G330" s="272"/>
      <c r="H330" s="272"/>
      <c r="I330" s="272"/>
      <c r="J330" s="272"/>
      <c r="K330" s="272"/>
      <c r="L330" s="272"/>
      <c r="M330" s="272"/>
      <c r="N330" s="697"/>
      <c r="O330" s="697"/>
      <c r="P330" s="751"/>
      <c r="Q330" s="701"/>
      <c r="R330" s="705"/>
    </row>
    <row r="331" spans="1:18" s="192" customFormat="1" ht="17.100000000000001" customHeight="1" x14ac:dyDescent="0.2">
      <c r="A331" s="265" t="s">
        <v>356</v>
      </c>
      <c r="B331" s="166" t="s">
        <v>425</v>
      </c>
      <c r="C331" s="166"/>
      <c r="D331" s="190"/>
      <c r="E331" s="190"/>
      <c r="F331" s="190"/>
      <c r="G331" s="190"/>
      <c r="H331" s="190"/>
      <c r="I331" s="190"/>
      <c r="J331" s="190"/>
      <c r="K331" s="190"/>
      <c r="L331" s="190"/>
      <c r="M331" s="190"/>
      <c r="N331" s="191"/>
      <c r="O331" s="191"/>
      <c r="P331" s="191"/>
      <c r="Q331" s="388">
        <f>Q332</f>
        <v>38000000</v>
      </c>
      <c r="R331" s="431"/>
    </row>
    <row r="332" spans="1:18" s="187" customFormat="1" ht="17.100000000000001" customHeight="1" x14ac:dyDescent="0.2">
      <c r="A332" s="183" t="s">
        <v>357</v>
      </c>
      <c r="B332" s="184" t="s">
        <v>426</v>
      </c>
      <c r="C332" s="184"/>
      <c r="D332" s="185"/>
      <c r="E332" s="185"/>
      <c r="F332" s="185"/>
      <c r="G332" s="185"/>
      <c r="H332" s="185"/>
      <c r="I332" s="185"/>
      <c r="J332" s="185"/>
      <c r="K332" s="185"/>
      <c r="L332" s="185"/>
      <c r="M332" s="185"/>
      <c r="N332" s="186"/>
      <c r="O332" s="186"/>
      <c r="P332" s="186"/>
      <c r="Q332" s="355">
        <f>Q333</f>
        <v>38000000</v>
      </c>
      <c r="R332" s="423"/>
    </row>
    <row r="333" spans="1:18" ht="17.100000000000001" customHeight="1" x14ac:dyDescent="0.2">
      <c r="A333" s="60" t="s">
        <v>51</v>
      </c>
      <c r="B333" s="253" t="s">
        <v>52</v>
      </c>
      <c r="C333" s="253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4"/>
      <c r="O333" s="44"/>
      <c r="P333" s="44"/>
      <c r="Q333" s="356">
        <f>Q336</f>
        <v>38000000</v>
      </c>
      <c r="R333" s="897"/>
    </row>
    <row r="334" spans="1:18" ht="17.100000000000001" customHeight="1" x14ac:dyDescent="0.2">
      <c r="A334" s="46" t="s">
        <v>358</v>
      </c>
      <c r="B334" s="253" t="s">
        <v>359</v>
      </c>
      <c r="C334" s="253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4"/>
      <c r="O334" s="44"/>
      <c r="P334" s="44"/>
      <c r="Q334" s="356"/>
      <c r="R334" s="897"/>
    </row>
    <row r="335" spans="1:18" ht="17.100000000000001" customHeight="1" x14ac:dyDescent="0.35">
      <c r="A335" s="44">
        <v>521119</v>
      </c>
      <c r="B335" s="24" t="s">
        <v>56</v>
      </c>
      <c r="C335" s="126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4"/>
      <c r="O335" s="44"/>
      <c r="P335" s="44"/>
      <c r="Q335" s="417">
        <f>Q336</f>
        <v>38000000</v>
      </c>
      <c r="R335" s="454" t="s">
        <v>562</v>
      </c>
    </row>
    <row r="336" spans="1:18" ht="17.100000000000001" customHeight="1" x14ac:dyDescent="0.2">
      <c r="A336" s="44"/>
      <c r="B336" s="49" t="s">
        <v>111</v>
      </c>
      <c r="C336" s="121" t="s">
        <v>772</v>
      </c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4">
        <v>1</v>
      </c>
      <c r="O336" s="51" t="s">
        <v>366</v>
      </c>
      <c r="P336" s="82">
        <v>38000000</v>
      </c>
      <c r="Q336" s="358">
        <f>N336*P336</f>
        <v>38000000</v>
      </c>
      <c r="R336" s="897"/>
    </row>
    <row r="337" spans="1:18" ht="17.100000000000001" customHeight="1" x14ac:dyDescent="0.2">
      <c r="A337" s="44"/>
      <c r="B337" s="49"/>
      <c r="C337" s="126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4"/>
      <c r="O337" s="51"/>
      <c r="P337" s="82"/>
      <c r="Q337" s="358"/>
      <c r="R337" s="897"/>
    </row>
    <row r="338" spans="1:18" ht="17.100000000000001" customHeight="1" x14ac:dyDescent="0.2">
      <c r="A338" s="44"/>
      <c r="B338" s="49"/>
      <c r="C338" s="126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4"/>
      <c r="O338" s="51"/>
      <c r="P338" s="82"/>
      <c r="Q338" s="358"/>
      <c r="R338" s="897"/>
    </row>
    <row r="339" spans="1:18" s="182" customFormat="1" ht="17.100000000000001" customHeight="1" x14ac:dyDescent="0.2">
      <c r="A339" s="216"/>
      <c r="B339" s="1058" t="s">
        <v>115</v>
      </c>
      <c r="C339" s="1059"/>
      <c r="D339" s="1059"/>
      <c r="E339" s="1059"/>
      <c r="F339" s="1059"/>
      <c r="G339" s="1059"/>
      <c r="H339" s="1059"/>
      <c r="I339" s="1059"/>
      <c r="J339" s="1059"/>
      <c r="K339" s="1059"/>
      <c r="L339" s="1059"/>
      <c r="M339" s="1060"/>
      <c r="N339" s="217"/>
      <c r="O339" s="217"/>
      <c r="P339" s="217"/>
      <c r="Q339" s="378">
        <f>Q294</f>
        <v>114541000</v>
      </c>
      <c r="R339" s="428"/>
    </row>
    <row r="340" spans="1:18" s="182" customFormat="1" ht="17.100000000000001" customHeight="1" x14ac:dyDescent="0.2">
      <c r="A340" s="216"/>
      <c r="B340" s="890"/>
      <c r="C340" s="890"/>
      <c r="D340" s="890"/>
      <c r="E340" s="890"/>
      <c r="F340" s="890"/>
      <c r="G340" s="890"/>
      <c r="H340" s="890"/>
      <c r="I340" s="890"/>
      <c r="J340" s="890"/>
      <c r="K340" s="890"/>
      <c r="L340" s="890"/>
      <c r="M340" s="890"/>
      <c r="N340" s="217"/>
      <c r="O340" s="217"/>
      <c r="P340" s="217"/>
      <c r="Q340" s="378"/>
      <c r="R340" s="428"/>
    </row>
    <row r="341" spans="1:18" s="771" customFormat="1" ht="17.100000000000001" customHeight="1" x14ac:dyDescent="0.2">
      <c r="A341" s="765" t="s">
        <v>53</v>
      </c>
      <c r="B341" s="766" t="s">
        <v>54</v>
      </c>
      <c r="C341" s="766"/>
      <c r="D341" s="766"/>
      <c r="E341" s="766"/>
      <c r="F341" s="766"/>
      <c r="G341" s="766"/>
      <c r="H341" s="766"/>
      <c r="I341" s="766"/>
      <c r="J341" s="766"/>
      <c r="K341" s="766"/>
      <c r="L341" s="766"/>
      <c r="M341" s="766"/>
      <c r="N341" s="767"/>
      <c r="O341" s="767"/>
      <c r="P341" s="767"/>
      <c r="Q341" s="768">
        <f>Q342+Q406+Q419+Q469+Q519+Q569</f>
        <v>1915261000</v>
      </c>
      <c r="R341" s="770"/>
    </row>
    <row r="342" spans="1:18" s="192" customFormat="1" ht="17.100000000000001" customHeight="1" x14ac:dyDescent="0.2">
      <c r="A342" s="168">
        <v>3111</v>
      </c>
      <c r="B342" s="166" t="s">
        <v>427</v>
      </c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93"/>
      <c r="O342" s="193"/>
      <c r="P342" s="193"/>
      <c r="Q342" s="389">
        <f>Q343</f>
        <v>161740000</v>
      </c>
      <c r="R342" s="431"/>
    </row>
    <row r="343" spans="1:18" s="187" customFormat="1" ht="17.100000000000001" customHeight="1" x14ac:dyDescent="0.2">
      <c r="A343" s="195" t="s">
        <v>773</v>
      </c>
      <c r="B343" s="184" t="s">
        <v>774</v>
      </c>
      <c r="C343" s="185"/>
      <c r="D343" s="185"/>
      <c r="E343" s="185"/>
      <c r="F343" s="185"/>
      <c r="G343" s="185"/>
      <c r="H343" s="185"/>
      <c r="I343" s="185"/>
      <c r="J343" s="185"/>
      <c r="K343" s="185"/>
      <c r="L343" s="185"/>
      <c r="M343" s="185"/>
      <c r="N343" s="200">
        <v>12</v>
      </c>
      <c r="O343" s="200" t="s">
        <v>234</v>
      </c>
      <c r="P343" s="186"/>
      <c r="Q343" s="355">
        <f>Q344</f>
        <v>161740000</v>
      </c>
      <c r="R343" s="423"/>
    </row>
    <row r="344" spans="1:18" s="59" customFormat="1" ht="17.100000000000001" customHeight="1" x14ac:dyDescent="0.2">
      <c r="A344" s="60" t="s">
        <v>51</v>
      </c>
      <c r="B344" s="253" t="s">
        <v>52</v>
      </c>
      <c r="C344" s="901"/>
      <c r="D344" s="901"/>
      <c r="E344" s="901"/>
      <c r="F344" s="901"/>
      <c r="G344" s="901"/>
      <c r="H344" s="901"/>
      <c r="I344" s="901"/>
      <c r="J344" s="901"/>
      <c r="K344" s="901"/>
      <c r="L344" s="901"/>
      <c r="M344" s="901"/>
      <c r="N344" s="46"/>
      <c r="O344" s="46"/>
      <c r="P344" s="46"/>
      <c r="Q344" s="356">
        <f>Q345+Q361+Q365+Q369+Q383+Q389+Q393</f>
        <v>161740000</v>
      </c>
      <c r="R344" s="424"/>
    </row>
    <row r="345" spans="1:18" s="129" customFormat="1" ht="17.100000000000001" customHeight="1" x14ac:dyDescent="0.2">
      <c r="A345" s="137" t="s">
        <v>17</v>
      </c>
      <c r="B345" s="1072" t="s">
        <v>122</v>
      </c>
      <c r="C345" s="1073"/>
      <c r="D345" s="1073"/>
      <c r="E345" s="1073"/>
      <c r="F345" s="1073"/>
      <c r="G345" s="903"/>
      <c r="H345" s="903"/>
      <c r="I345" s="903"/>
      <c r="J345" s="903"/>
      <c r="K345" s="903"/>
      <c r="L345" s="903"/>
      <c r="M345" s="903"/>
      <c r="N345" s="137"/>
      <c r="O345" s="137"/>
      <c r="P345" s="137"/>
      <c r="Q345" s="357">
        <f>Q347+Q349</f>
        <v>36600000</v>
      </c>
      <c r="R345" s="145"/>
    </row>
    <row r="346" spans="1:18" ht="17.100000000000001" customHeight="1" x14ac:dyDescent="0.35">
      <c r="A346" s="44">
        <v>521115</v>
      </c>
      <c r="B346" s="24" t="s">
        <v>775</v>
      </c>
      <c r="C346" s="253"/>
      <c r="D346" s="253"/>
      <c r="E346" s="253"/>
      <c r="F346" s="253"/>
      <c r="G346" s="45"/>
      <c r="H346" s="45"/>
      <c r="I346" s="45"/>
      <c r="J346" s="45"/>
      <c r="K346" s="45"/>
      <c r="L346" s="45"/>
      <c r="M346" s="45"/>
      <c r="N346" s="44"/>
      <c r="O346" s="44"/>
      <c r="P346" s="44"/>
      <c r="Q346" s="417">
        <f>Q347+Q349</f>
        <v>36600000</v>
      </c>
      <c r="R346" s="454" t="s">
        <v>571</v>
      </c>
    </row>
    <row r="347" spans="1:18" ht="17.100000000000001" customHeight="1" x14ac:dyDescent="0.2">
      <c r="A347" s="44"/>
      <c r="B347" s="49" t="s">
        <v>19</v>
      </c>
      <c r="C347" s="25" t="s">
        <v>776</v>
      </c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8"/>
      <c r="O347" s="28"/>
      <c r="P347" s="28"/>
      <c r="Q347" s="390">
        <f>Q348</f>
        <v>4200000</v>
      </c>
      <c r="R347" s="897"/>
    </row>
    <row r="348" spans="1:18" ht="17.100000000000001" customHeight="1" x14ac:dyDescent="0.2">
      <c r="A348" s="44"/>
      <c r="B348" s="25"/>
      <c r="C348" s="52" t="s">
        <v>777</v>
      </c>
      <c r="D348" s="25"/>
      <c r="E348" s="25"/>
      <c r="F348" s="25"/>
      <c r="G348" s="25" t="s">
        <v>9</v>
      </c>
      <c r="H348" s="45">
        <v>1</v>
      </c>
      <c r="I348" s="45" t="s">
        <v>10</v>
      </c>
      <c r="J348" s="45" t="s">
        <v>11</v>
      </c>
      <c r="K348" s="45">
        <v>12</v>
      </c>
      <c r="L348" s="45" t="s">
        <v>13</v>
      </c>
      <c r="M348" s="45" t="s">
        <v>14</v>
      </c>
      <c r="N348" s="44">
        <f>H348*K348</f>
        <v>12</v>
      </c>
      <c r="O348" s="44" t="s">
        <v>23</v>
      </c>
      <c r="P348" s="32">
        <v>350000</v>
      </c>
      <c r="Q348" s="390">
        <f>P348*N348</f>
        <v>4200000</v>
      </c>
      <c r="R348" s="897"/>
    </row>
    <row r="349" spans="1:18" ht="17.100000000000001" customHeight="1" x14ac:dyDescent="0.2">
      <c r="A349" s="44"/>
      <c r="B349" s="49" t="s">
        <v>19</v>
      </c>
      <c r="C349" s="25" t="s">
        <v>778</v>
      </c>
      <c r="D349" s="25"/>
      <c r="E349" s="25"/>
      <c r="F349" s="25"/>
      <c r="G349" s="25"/>
      <c r="H349" s="25"/>
      <c r="I349" s="25"/>
      <c r="J349" s="25"/>
      <c r="K349" s="45"/>
      <c r="L349" s="45"/>
      <c r="M349" s="45"/>
      <c r="N349" s="28"/>
      <c r="O349" s="28"/>
      <c r="P349" s="32"/>
      <c r="Q349" s="390">
        <f>SUM(Q350:Q359)</f>
        <v>32400000</v>
      </c>
      <c r="R349" s="897"/>
    </row>
    <row r="350" spans="1:18" ht="17.100000000000001" customHeight="1" x14ac:dyDescent="0.2">
      <c r="A350" s="44"/>
      <c r="B350" s="25"/>
      <c r="C350" s="52" t="s">
        <v>779</v>
      </c>
      <c r="D350" s="25"/>
      <c r="E350" s="25"/>
      <c r="F350" s="25"/>
      <c r="G350" s="25" t="s">
        <v>9</v>
      </c>
      <c r="H350" s="45">
        <v>1</v>
      </c>
      <c r="I350" s="45" t="s">
        <v>10</v>
      </c>
      <c r="J350" s="45" t="s">
        <v>11</v>
      </c>
      <c r="K350" s="45">
        <v>12</v>
      </c>
      <c r="L350" s="45" t="s">
        <v>13</v>
      </c>
      <c r="M350" s="45" t="s">
        <v>14</v>
      </c>
      <c r="N350" s="44">
        <f>H350*K350</f>
        <v>12</v>
      </c>
      <c r="O350" s="44" t="s">
        <v>23</v>
      </c>
      <c r="P350" s="32">
        <v>350000</v>
      </c>
      <c r="Q350" s="390">
        <f>P350*N350</f>
        <v>4200000</v>
      </c>
      <c r="R350" s="897"/>
    </row>
    <row r="351" spans="1:18" ht="17.100000000000001" customHeight="1" x14ac:dyDescent="0.2">
      <c r="A351" s="44"/>
      <c r="B351" s="25"/>
      <c r="C351" s="9" t="s">
        <v>735</v>
      </c>
      <c r="D351" s="25"/>
      <c r="E351" s="25"/>
      <c r="F351" s="25"/>
      <c r="G351" s="25" t="s">
        <v>9</v>
      </c>
      <c r="H351" s="45">
        <v>1</v>
      </c>
      <c r="I351" s="45" t="s">
        <v>10</v>
      </c>
      <c r="J351" s="45" t="s">
        <v>11</v>
      </c>
      <c r="K351" s="45">
        <v>12</v>
      </c>
      <c r="L351" s="45" t="s">
        <v>13</v>
      </c>
      <c r="M351" s="45" t="s">
        <v>14</v>
      </c>
      <c r="N351" s="44">
        <f>H351*K351</f>
        <v>12</v>
      </c>
      <c r="O351" s="44" t="s">
        <v>23</v>
      </c>
      <c r="P351" s="32">
        <v>350000</v>
      </c>
      <c r="Q351" s="390">
        <f>N351*P351</f>
        <v>4200000</v>
      </c>
      <c r="R351" s="897"/>
    </row>
    <row r="352" spans="1:18" ht="17.100000000000001" customHeight="1" x14ac:dyDescent="0.2">
      <c r="A352" s="44"/>
      <c r="B352" s="25"/>
      <c r="C352" s="9" t="s">
        <v>736</v>
      </c>
      <c r="D352" s="25"/>
      <c r="E352" s="25"/>
      <c r="F352" s="25"/>
      <c r="G352" s="25" t="s">
        <v>9</v>
      </c>
      <c r="H352" s="45">
        <v>1</v>
      </c>
      <c r="I352" s="45" t="s">
        <v>10</v>
      </c>
      <c r="J352" s="45" t="s">
        <v>11</v>
      </c>
      <c r="K352" s="45">
        <v>12</v>
      </c>
      <c r="L352" s="45" t="s">
        <v>13</v>
      </c>
      <c r="M352" s="45" t="s">
        <v>14</v>
      </c>
      <c r="N352" s="44">
        <f>H352*K352</f>
        <v>12</v>
      </c>
      <c r="O352" s="44" t="s">
        <v>23</v>
      </c>
      <c r="P352" s="32">
        <v>300000</v>
      </c>
      <c r="Q352" s="382">
        <f>N352*P352</f>
        <v>3600000</v>
      </c>
      <c r="R352" s="897"/>
    </row>
    <row r="353" spans="1:18" ht="17.100000000000001" customHeight="1" x14ac:dyDescent="0.2">
      <c r="A353" s="44"/>
      <c r="B353" s="25"/>
      <c r="C353" s="9" t="s">
        <v>737</v>
      </c>
      <c r="D353" s="25"/>
      <c r="E353" s="25"/>
      <c r="F353" s="25"/>
      <c r="G353" s="25" t="s">
        <v>9</v>
      </c>
      <c r="H353" s="45">
        <v>1</v>
      </c>
      <c r="I353" s="45" t="s">
        <v>10</v>
      </c>
      <c r="J353" s="45" t="s">
        <v>11</v>
      </c>
      <c r="K353" s="45">
        <v>12</v>
      </c>
      <c r="L353" s="45" t="s">
        <v>13</v>
      </c>
      <c r="M353" s="45" t="s">
        <v>14</v>
      </c>
      <c r="N353" s="44">
        <f>H353*K353</f>
        <v>12</v>
      </c>
      <c r="O353" s="44" t="s">
        <v>23</v>
      </c>
      <c r="P353" s="32">
        <v>300000</v>
      </c>
      <c r="Q353" s="382">
        <f>N353*P353</f>
        <v>3600000</v>
      </c>
      <c r="R353" s="897"/>
    </row>
    <row r="354" spans="1:18" ht="17.100000000000001" customHeight="1" x14ac:dyDescent="0.2">
      <c r="A354" s="44"/>
      <c r="B354" s="25"/>
      <c r="C354" s="9" t="s">
        <v>738</v>
      </c>
      <c r="D354" s="25"/>
      <c r="E354" s="25"/>
      <c r="F354" s="25"/>
      <c r="G354" s="25" t="s">
        <v>9</v>
      </c>
      <c r="H354" s="45">
        <v>1</v>
      </c>
      <c r="I354" s="45" t="s">
        <v>10</v>
      </c>
      <c r="J354" s="45" t="s">
        <v>11</v>
      </c>
      <c r="K354" s="45">
        <v>12</v>
      </c>
      <c r="L354" s="45" t="s">
        <v>13</v>
      </c>
      <c r="M354" s="45" t="s">
        <v>14</v>
      </c>
      <c r="N354" s="44">
        <f t="shared" ref="N354:N359" si="17">H354*K354</f>
        <v>12</v>
      </c>
      <c r="O354" s="44" t="s">
        <v>23</v>
      </c>
      <c r="P354" s="32">
        <v>300000</v>
      </c>
      <c r="Q354" s="382">
        <f t="shared" ref="Q354:Q359" si="18">N354*P354</f>
        <v>3600000</v>
      </c>
      <c r="R354" s="897"/>
    </row>
    <row r="355" spans="1:18" ht="17.100000000000001" customHeight="1" x14ac:dyDescent="0.2">
      <c r="A355" s="44"/>
      <c r="B355" s="25"/>
      <c r="C355" s="9" t="s">
        <v>739</v>
      </c>
      <c r="D355" s="25"/>
      <c r="E355" s="25"/>
      <c r="F355" s="25"/>
      <c r="G355" s="25" t="s">
        <v>9</v>
      </c>
      <c r="H355" s="45">
        <v>1</v>
      </c>
      <c r="I355" s="45" t="s">
        <v>10</v>
      </c>
      <c r="J355" s="45" t="s">
        <v>11</v>
      </c>
      <c r="K355" s="45">
        <v>12</v>
      </c>
      <c r="L355" s="45" t="s">
        <v>13</v>
      </c>
      <c r="M355" s="45" t="s">
        <v>14</v>
      </c>
      <c r="N355" s="44">
        <f t="shared" si="17"/>
        <v>12</v>
      </c>
      <c r="O355" s="44" t="s">
        <v>23</v>
      </c>
      <c r="P355" s="32">
        <v>300000</v>
      </c>
      <c r="Q355" s="382">
        <f t="shared" si="18"/>
        <v>3600000</v>
      </c>
      <c r="R355" s="897"/>
    </row>
    <row r="356" spans="1:18" ht="17.100000000000001" customHeight="1" x14ac:dyDescent="0.2">
      <c r="A356" s="44"/>
      <c r="B356" s="25"/>
      <c r="C356" s="9" t="s">
        <v>740</v>
      </c>
      <c r="D356" s="25"/>
      <c r="E356" s="25"/>
      <c r="F356" s="25"/>
      <c r="G356" s="25" t="s">
        <v>9</v>
      </c>
      <c r="H356" s="45">
        <v>1</v>
      </c>
      <c r="I356" s="45" t="s">
        <v>10</v>
      </c>
      <c r="J356" s="45" t="s">
        <v>11</v>
      </c>
      <c r="K356" s="45">
        <v>12</v>
      </c>
      <c r="L356" s="45" t="s">
        <v>13</v>
      </c>
      <c r="M356" s="45" t="s">
        <v>14</v>
      </c>
      <c r="N356" s="44">
        <f t="shared" si="17"/>
        <v>12</v>
      </c>
      <c r="O356" s="44" t="s">
        <v>23</v>
      </c>
      <c r="P356" s="32">
        <v>200000</v>
      </c>
      <c r="Q356" s="382">
        <f t="shared" si="18"/>
        <v>2400000</v>
      </c>
      <c r="R356" s="897"/>
    </row>
    <row r="357" spans="1:18" ht="17.100000000000001" customHeight="1" x14ac:dyDescent="0.2">
      <c r="A357" s="44"/>
      <c r="B357" s="25"/>
      <c r="C357" s="9" t="s">
        <v>741</v>
      </c>
      <c r="D357" s="25"/>
      <c r="E357" s="25"/>
      <c r="F357" s="25"/>
      <c r="G357" s="25" t="s">
        <v>9</v>
      </c>
      <c r="H357" s="45">
        <v>1</v>
      </c>
      <c r="I357" s="45" t="s">
        <v>10</v>
      </c>
      <c r="J357" s="45" t="s">
        <v>11</v>
      </c>
      <c r="K357" s="45">
        <v>12</v>
      </c>
      <c r="L357" s="45" t="s">
        <v>13</v>
      </c>
      <c r="M357" s="45" t="s">
        <v>14</v>
      </c>
      <c r="N357" s="44">
        <f t="shared" si="17"/>
        <v>12</v>
      </c>
      <c r="O357" s="44" t="s">
        <v>23</v>
      </c>
      <c r="P357" s="32">
        <v>200000</v>
      </c>
      <c r="Q357" s="382">
        <f t="shared" si="18"/>
        <v>2400000</v>
      </c>
      <c r="R357" s="897"/>
    </row>
    <row r="358" spans="1:18" ht="17.100000000000001" customHeight="1" x14ac:dyDescent="0.2">
      <c r="A358" s="44"/>
      <c r="B358" s="25"/>
      <c r="C358" s="9" t="s">
        <v>780</v>
      </c>
      <c r="D358" s="25"/>
      <c r="E358" s="25"/>
      <c r="F358" s="25"/>
      <c r="G358" s="25" t="s">
        <v>9</v>
      </c>
      <c r="H358" s="45">
        <v>1</v>
      </c>
      <c r="I358" s="45" t="s">
        <v>10</v>
      </c>
      <c r="J358" s="45" t="s">
        <v>11</v>
      </c>
      <c r="K358" s="45">
        <v>12</v>
      </c>
      <c r="L358" s="45" t="s">
        <v>13</v>
      </c>
      <c r="M358" s="45" t="s">
        <v>14</v>
      </c>
      <c r="N358" s="44">
        <f t="shared" si="17"/>
        <v>12</v>
      </c>
      <c r="O358" s="44" t="s">
        <v>23</v>
      </c>
      <c r="P358" s="32">
        <v>200000</v>
      </c>
      <c r="Q358" s="382">
        <f t="shared" si="18"/>
        <v>2400000</v>
      </c>
      <c r="R358" s="897"/>
    </row>
    <row r="359" spans="1:18" ht="17.100000000000001" customHeight="1" x14ac:dyDescent="0.2">
      <c r="A359" s="44"/>
      <c r="B359" s="25"/>
      <c r="C359" s="9" t="s">
        <v>743</v>
      </c>
      <c r="D359" s="25"/>
      <c r="E359" s="25"/>
      <c r="F359" s="25"/>
      <c r="G359" s="25" t="s">
        <v>9</v>
      </c>
      <c r="H359" s="45">
        <v>1</v>
      </c>
      <c r="I359" s="45" t="s">
        <v>10</v>
      </c>
      <c r="J359" s="45" t="s">
        <v>11</v>
      </c>
      <c r="K359" s="45">
        <v>12</v>
      </c>
      <c r="L359" s="45" t="s">
        <v>13</v>
      </c>
      <c r="M359" s="45" t="s">
        <v>14</v>
      </c>
      <c r="N359" s="44">
        <f t="shared" si="17"/>
        <v>12</v>
      </c>
      <c r="O359" s="44" t="s">
        <v>23</v>
      </c>
      <c r="P359" s="32">
        <v>200000</v>
      </c>
      <c r="Q359" s="382">
        <f t="shared" si="18"/>
        <v>2400000</v>
      </c>
      <c r="R359" s="897"/>
    </row>
    <row r="360" spans="1:18" ht="17.100000000000001" customHeight="1" x14ac:dyDescent="0.2">
      <c r="A360" s="44"/>
      <c r="B360" s="25"/>
      <c r="C360" s="52"/>
      <c r="D360" s="25"/>
      <c r="E360" s="25"/>
      <c r="F360" s="25"/>
      <c r="G360" s="25"/>
      <c r="H360" s="45"/>
      <c r="I360" s="45"/>
      <c r="J360" s="45"/>
      <c r="K360" s="45"/>
      <c r="L360" s="45"/>
      <c r="M360" s="45"/>
      <c r="N360" s="44"/>
      <c r="O360" s="44"/>
      <c r="P360" s="32"/>
      <c r="Q360" s="382"/>
      <c r="R360" s="897"/>
    </row>
    <row r="361" spans="1:18" s="585" customFormat="1" ht="17.100000000000001" customHeight="1" x14ac:dyDescent="0.2">
      <c r="A361" s="578" t="s">
        <v>719</v>
      </c>
      <c r="B361" s="579" t="s">
        <v>781</v>
      </c>
      <c r="C361" s="580"/>
      <c r="D361" s="579"/>
      <c r="E361" s="581"/>
      <c r="F361" s="581"/>
      <c r="G361" s="581"/>
      <c r="H361" s="581"/>
      <c r="I361" s="581"/>
      <c r="J361" s="581"/>
      <c r="K361" s="581"/>
      <c r="L361" s="581"/>
      <c r="M361" s="581"/>
      <c r="N361" s="582"/>
      <c r="O361" s="582"/>
      <c r="P361" s="582"/>
      <c r="Q361" s="583">
        <f>Q362</f>
        <v>3600000</v>
      </c>
      <c r="R361" s="584"/>
    </row>
    <row r="362" spans="1:18" s="303" customFormat="1" ht="17.100000000000001" customHeight="1" x14ac:dyDescent="0.35">
      <c r="A362" s="586">
        <v>523133</v>
      </c>
      <c r="B362" s="587" t="s">
        <v>814</v>
      </c>
      <c r="C362" s="588"/>
      <c r="D362" s="589"/>
      <c r="E362" s="590"/>
      <c r="F362" s="590"/>
      <c r="G362" s="590"/>
      <c r="H362" s="590"/>
      <c r="I362" s="590"/>
      <c r="J362" s="590"/>
      <c r="K362" s="590"/>
      <c r="L362" s="590"/>
      <c r="M362" s="590"/>
      <c r="N362" s="591"/>
      <c r="O362" s="591"/>
      <c r="P362" s="591"/>
      <c r="Q362" s="592">
        <f>Q363</f>
        <v>3600000</v>
      </c>
      <c r="R362" s="593" t="s">
        <v>571</v>
      </c>
    </row>
    <row r="363" spans="1:18" s="303" customFormat="1" ht="17.100000000000001" customHeight="1" x14ac:dyDescent="0.2">
      <c r="A363" s="591"/>
      <c r="B363" s="589"/>
      <c r="C363" s="588" t="s">
        <v>815</v>
      </c>
      <c r="D363" s="589"/>
      <c r="E363" s="589"/>
      <c r="F363" s="589"/>
      <c r="G363" s="589"/>
      <c r="H363" s="589"/>
      <c r="I363" s="589"/>
      <c r="J363" s="589"/>
      <c r="K363" s="589"/>
      <c r="L363" s="589"/>
      <c r="M363" s="589"/>
      <c r="N363" s="586">
        <v>1</v>
      </c>
      <c r="O363" s="586" t="s">
        <v>366</v>
      </c>
      <c r="P363" s="594">
        <v>3600000</v>
      </c>
      <c r="Q363" s="595">
        <f>N363*P363</f>
        <v>3600000</v>
      </c>
      <c r="R363" s="593"/>
    </row>
    <row r="364" spans="1:18" s="303" customFormat="1" ht="17.100000000000001" customHeight="1" x14ac:dyDescent="0.2">
      <c r="A364" s="591"/>
      <c r="B364" s="589"/>
      <c r="C364" s="588"/>
      <c r="D364" s="589"/>
      <c r="E364" s="589"/>
      <c r="F364" s="589"/>
      <c r="G364" s="589"/>
      <c r="H364" s="589"/>
      <c r="I364" s="589"/>
      <c r="J364" s="589"/>
      <c r="K364" s="589"/>
      <c r="L364" s="589"/>
      <c r="M364" s="589"/>
      <c r="N364" s="586"/>
      <c r="O364" s="586"/>
      <c r="P364" s="594"/>
      <c r="Q364" s="595"/>
      <c r="R364" s="593"/>
    </row>
    <row r="365" spans="1:18" s="585" customFormat="1" ht="17.100000000000001" customHeight="1" x14ac:dyDescent="0.2">
      <c r="A365" s="578" t="s">
        <v>101</v>
      </c>
      <c r="B365" s="579" t="s">
        <v>116</v>
      </c>
      <c r="C365" s="580"/>
      <c r="D365" s="579"/>
      <c r="E365" s="581"/>
      <c r="F365" s="581"/>
      <c r="G365" s="581"/>
      <c r="H365" s="581"/>
      <c r="I365" s="581"/>
      <c r="J365" s="581"/>
      <c r="K365" s="581"/>
      <c r="L365" s="581"/>
      <c r="M365" s="581"/>
      <c r="N365" s="582"/>
      <c r="O365" s="582"/>
      <c r="P365" s="582"/>
      <c r="Q365" s="583">
        <f>Q366</f>
        <v>15000000</v>
      </c>
      <c r="R365" s="584"/>
    </row>
    <row r="366" spans="1:18" s="303" customFormat="1" ht="17.100000000000001" customHeight="1" x14ac:dyDescent="0.35">
      <c r="A366" s="586">
        <v>521811</v>
      </c>
      <c r="B366" s="587" t="s">
        <v>49</v>
      </c>
      <c r="C366" s="588"/>
      <c r="D366" s="589"/>
      <c r="E366" s="590"/>
      <c r="F366" s="590"/>
      <c r="G366" s="590"/>
      <c r="H366" s="590"/>
      <c r="I366" s="590"/>
      <c r="J366" s="590"/>
      <c r="K366" s="590"/>
      <c r="L366" s="590"/>
      <c r="M366" s="590"/>
      <c r="N366" s="591"/>
      <c r="O366" s="591"/>
      <c r="P366" s="591"/>
      <c r="Q366" s="592">
        <f>Q367</f>
        <v>15000000</v>
      </c>
      <c r="R366" s="593" t="s">
        <v>571</v>
      </c>
    </row>
    <row r="367" spans="1:18" s="303" customFormat="1" ht="17.100000000000001" customHeight="1" x14ac:dyDescent="0.2">
      <c r="A367" s="591"/>
      <c r="B367" s="589"/>
      <c r="C367" s="588" t="s">
        <v>117</v>
      </c>
      <c r="D367" s="589"/>
      <c r="E367" s="589"/>
      <c r="F367" s="589"/>
      <c r="G367" s="589"/>
      <c r="H367" s="589"/>
      <c r="I367" s="589"/>
      <c r="J367" s="589"/>
      <c r="K367" s="589"/>
      <c r="L367" s="589"/>
      <c r="M367" s="589"/>
      <c r="N367" s="586">
        <v>1</v>
      </c>
      <c r="O367" s="586" t="s">
        <v>366</v>
      </c>
      <c r="P367" s="594">
        <v>15000000</v>
      </c>
      <c r="Q367" s="595">
        <f>N367*P367</f>
        <v>15000000</v>
      </c>
      <c r="R367" s="593"/>
    </row>
    <row r="368" spans="1:18" s="59" customFormat="1" ht="17.100000000000001" customHeight="1" x14ac:dyDescent="0.2">
      <c r="A368" s="30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46"/>
      <c r="O368" s="46"/>
      <c r="P368" s="84"/>
      <c r="Q368" s="393"/>
      <c r="R368" s="424"/>
    </row>
    <row r="369" spans="1:18" s="129" customFormat="1" ht="17.100000000000001" customHeight="1" x14ac:dyDescent="0.2">
      <c r="A369" s="137" t="s">
        <v>50</v>
      </c>
      <c r="B369" s="65" t="s">
        <v>37</v>
      </c>
      <c r="C369" s="141"/>
      <c r="D369" s="65"/>
      <c r="E369" s="903"/>
      <c r="F369" s="903"/>
      <c r="G369" s="903"/>
      <c r="H369" s="903"/>
      <c r="I369" s="903"/>
      <c r="J369" s="903"/>
      <c r="K369" s="903"/>
      <c r="L369" s="903"/>
      <c r="M369" s="903"/>
      <c r="N369" s="67"/>
      <c r="O369" s="67"/>
      <c r="P369" s="67"/>
      <c r="Q369" s="375">
        <f>Q370</f>
        <v>45000000</v>
      </c>
      <c r="R369" s="145"/>
    </row>
    <row r="370" spans="1:18" s="54" customFormat="1" ht="17.100000000000001" customHeight="1" x14ac:dyDescent="0.35">
      <c r="A370" s="51">
        <v>521811</v>
      </c>
      <c r="B370" s="24" t="s">
        <v>49</v>
      </c>
      <c r="C370" s="52"/>
      <c r="D370" s="49"/>
      <c r="E370" s="455"/>
      <c r="F370" s="455"/>
      <c r="G370" s="455"/>
      <c r="H370" s="455"/>
      <c r="I370" s="455"/>
      <c r="J370" s="455"/>
      <c r="K370" s="455"/>
      <c r="L370" s="455"/>
      <c r="M370" s="455"/>
      <c r="N370" s="68"/>
      <c r="O370" s="68"/>
      <c r="P370" s="68"/>
      <c r="Q370" s="391">
        <f>SUM(Q372:Q380)</f>
        <v>45000000</v>
      </c>
      <c r="R370" s="454" t="s">
        <v>571</v>
      </c>
    </row>
    <row r="371" spans="1:18" s="54" customFormat="1" ht="17.100000000000001" customHeight="1" x14ac:dyDescent="0.2">
      <c r="A371" s="68"/>
      <c r="B371" s="49"/>
      <c r="C371" s="52" t="s">
        <v>376</v>
      </c>
      <c r="D371" s="49"/>
      <c r="E371" s="49"/>
      <c r="F371" s="49"/>
      <c r="G371" s="49"/>
      <c r="H371" s="49"/>
      <c r="I371" s="49"/>
      <c r="J371" s="49"/>
      <c r="K371" s="49"/>
      <c r="L371" s="49"/>
      <c r="M371" s="49"/>
      <c r="N371" s="51"/>
      <c r="O371" s="51"/>
      <c r="P371" s="48"/>
      <c r="Q371" s="392"/>
      <c r="R371" s="433"/>
    </row>
    <row r="372" spans="1:18" s="54" customFormat="1" ht="17.100000000000001" customHeight="1" x14ac:dyDescent="0.2">
      <c r="A372" s="68"/>
      <c r="B372" s="49"/>
      <c r="C372" s="9" t="s">
        <v>232</v>
      </c>
      <c r="D372" s="49"/>
      <c r="E372" s="49"/>
      <c r="F372" s="49"/>
      <c r="G372" s="49"/>
      <c r="H372" s="49"/>
      <c r="I372" s="49"/>
      <c r="J372" s="49"/>
      <c r="K372" s="49"/>
      <c r="L372" s="49"/>
      <c r="M372" s="49"/>
      <c r="N372" s="51">
        <v>1</v>
      </c>
      <c r="O372" s="51" t="s">
        <v>366</v>
      </c>
      <c r="P372" s="48">
        <v>5000000</v>
      </c>
      <c r="Q372" s="392">
        <f>N372*P372</f>
        <v>5000000</v>
      </c>
      <c r="R372" s="433"/>
    </row>
    <row r="373" spans="1:18" s="54" customFormat="1" ht="17.100000000000001" customHeight="1" x14ac:dyDescent="0.2">
      <c r="A373" s="68"/>
      <c r="B373" s="49"/>
      <c r="C373" s="9" t="s">
        <v>281</v>
      </c>
      <c r="D373" s="49"/>
      <c r="E373" s="49"/>
      <c r="F373" s="49"/>
      <c r="G373" s="49"/>
      <c r="H373" s="49"/>
      <c r="I373" s="49"/>
      <c r="J373" s="49"/>
      <c r="K373" s="49"/>
      <c r="L373" s="49"/>
      <c r="M373" s="49"/>
      <c r="N373" s="51">
        <v>1</v>
      </c>
      <c r="O373" s="51" t="s">
        <v>366</v>
      </c>
      <c r="P373" s="48">
        <v>5000000</v>
      </c>
      <c r="Q373" s="392">
        <f t="shared" ref="Q373:Q380" si="19">N373*P373</f>
        <v>5000000</v>
      </c>
      <c r="R373" s="433"/>
    </row>
    <row r="374" spans="1:18" s="54" customFormat="1" ht="17.100000000000001" customHeight="1" x14ac:dyDescent="0.2">
      <c r="A374" s="68"/>
      <c r="B374" s="49"/>
      <c r="C374" s="9" t="s">
        <v>282</v>
      </c>
      <c r="D374" s="49"/>
      <c r="E374" s="49"/>
      <c r="F374" s="49"/>
      <c r="G374" s="49"/>
      <c r="H374" s="49"/>
      <c r="I374" s="49"/>
      <c r="J374" s="49"/>
      <c r="K374" s="49"/>
      <c r="L374" s="49"/>
      <c r="M374" s="49"/>
      <c r="N374" s="51">
        <v>1</v>
      </c>
      <c r="O374" s="51" t="s">
        <v>366</v>
      </c>
      <c r="P374" s="48">
        <v>5000000</v>
      </c>
      <c r="Q374" s="392">
        <f t="shared" si="19"/>
        <v>5000000</v>
      </c>
      <c r="R374" s="433"/>
    </row>
    <row r="375" spans="1:18" s="54" customFormat="1" ht="17.100000000000001" customHeight="1" x14ac:dyDescent="0.2">
      <c r="A375" s="68"/>
      <c r="B375" s="49"/>
      <c r="C375" s="9" t="s">
        <v>283</v>
      </c>
      <c r="D375" s="49"/>
      <c r="E375" s="49"/>
      <c r="F375" s="49"/>
      <c r="G375" s="49"/>
      <c r="H375" s="49"/>
      <c r="I375" s="49"/>
      <c r="J375" s="49"/>
      <c r="K375" s="49"/>
      <c r="L375" s="49"/>
      <c r="M375" s="49"/>
      <c r="N375" s="51">
        <v>1</v>
      </c>
      <c r="O375" s="51" t="s">
        <v>366</v>
      </c>
      <c r="P375" s="48">
        <v>5000000</v>
      </c>
      <c r="Q375" s="392">
        <f t="shared" si="19"/>
        <v>5000000</v>
      </c>
      <c r="R375" s="433"/>
    </row>
    <row r="376" spans="1:18" s="54" customFormat="1" ht="17.100000000000001" customHeight="1" x14ac:dyDescent="0.2">
      <c r="A376" s="68"/>
      <c r="B376" s="49"/>
      <c r="C376" s="9" t="s">
        <v>284</v>
      </c>
      <c r="D376" s="49"/>
      <c r="E376" s="49"/>
      <c r="F376" s="49"/>
      <c r="G376" s="49"/>
      <c r="H376" s="49"/>
      <c r="I376" s="49"/>
      <c r="J376" s="49"/>
      <c r="K376" s="49"/>
      <c r="L376" s="49"/>
      <c r="M376" s="49"/>
      <c r="N376" s="51">
        <v>1</v>
      </c>
      <c r="O376" s="51" t="s">
        <v>366</v>
      </c>
      <c r="P376" s="48">
        <v>5000000</v>
      </c>
      <c r="Q376" s="392">
        <f t="shared" si="19"/>
        <v>5000000</v>
      </c>
      <c r="R376" s="433"/>
    </row>
    <row r="377" spans="1:18" s="54" customFormat="1" ht="17.100000000000001" customHeight="1" x14ac:dyDescent="0.2">
      <c r="A377" s="68"/>
      <c r="B377" s="49"/>
      <c r="C377" s="9" t="s">
        <v>285</v>
      </c>
      <c r="D377" s="49"/>
      <c r="E377" s="49"/>
      <c r="F377" s="49"/>
      <c r="G377" s="49"/>
      <c r="H377" s="49"/>
      <c r="I377" s="49"/>
      <c r="J377" s="49"/>
      <c r="K377" s="49"/>
      <c r="L377" s="49"/>
      <c r="M377" s="49"/>
      <c r="N377" s="51">
        <v>1</v>
      </c>
      <c r="O377" s="51" t="s">
        <v>366</v>
      </c>
      <c r="P377" s="48">
        <v>5000000</v>
      </c>
      <c r="Q377" s="392">
        <f t="shared" si="19"/>
        <v>5000000</v>
      </c>
      <c r="R377" s="433"/>
    </row>
    <row r="378" spans="1:18" s="54" customFormat="1" ht="17.100000000000001" customHeight="1" x14ac:dyDescent="0.2">
      <c r="A378" s="68"/>
      <c r="B378" s="49"/>
      <c r="C378" s="9" t="s">
        <v>286</v>
      </c>
      <c r="D378" s="49"/>
      <c r="E378" s="49"/>
      <c r="F378" s="49"/>
      <c r="G378" s="49"/>
      <c r="H378" s="49"/>
      <c r="I378" s="49"/>
      <c r="J378" s="49"/>
      <c r="K378" s="49"/>
      <c r="L378" s="49"/>
      <c r="M378" s="49"/>
      <c r="N378" s="51">
        <v>1</v>
      </c>
      <c r="O378" s="51" t="s">
        <v>366</v>
      </c>
      <c r="P378" s="48">
        <v>5000000</v>
      </c>
      <c r="Q378" s="392">
        <f t="shared" si="19"/>
        <v>5000000</v>
      </c>
      <c r="R378" s="433"/>
    </row>
    <row r="379" spans="1:18" s="54" customFormat="1" ht="17.100000000000001" customHeight="1" x14ac:dyDescent="0.2">
      <c r="A379" s="68"/>
      <c r="B379" s="49"/>
      <c r="C379" s="9" t="s">
        <v>287</v>
      </c>
      <c r="D379" s="49"/>
      <c r="E379" s="49"/>
      <c r="F379" s="49"/>
      <c r="G379" s="49"/>
      <c r="H379" s="49"/>
      <c r="I379" s="49"/>
      <c r="J379" s="49"/>
      <c r="K379" s="49"/>
      <c r="L379" s="49"/>
      <c r="M379" s="49"/>
      <c r="N379" s="51">
        <v>1</v>
      </c>
      <c r="O379" s="51" t="s">
        <v>366</v>
      </c>
      <c r="P379" s="48">
        <v>5000000</v>
      </c>
      <c r="Q379" s="392">
        <f t="shared" si="19"/>
        <v>5000000</v>
      </c>
      <c r="R379" s="433"/>
    </row>
    <row r="380" spans="1:18" s="54" customFormat="1" ht="17.100000000000001" customHeight="1" x14ac:dyDescent="0.2">
      <c r="A380" s="68"/>
      <c r="B380" s="49"/>
      <c r="C380" s="9" t="s">
        <v>288</v>
      </c>
      <c r="D380" s="49"/>
      <c r="E380" s="49"/>
      <c r="F380" s="49"/>
      <c r="G380" s="49"/>
      <c r="H380" s="49"/>
      <c r="I380" s="49"/>
      <c r="J380" s="49"/>
      <c r="K380" s="49"/>
      <c r="L380" s="49"/>
      <c r="M380" s="49"/>
      <c r="N380" s="51">
        <v>1</v>
      </c>
      <c r="O380" s="51" t="s">
        <v>366</v>
      </c>
      <c r="P380" s="48">
        <v>5000000</v>
      </c>
      <c r="Q380" s="392">
        <f t="shared" si="19"/>
        <v>5000000</v>
      </c>
      <c r="R380" s="433"/>
    </row>
    <row r="381" spans="1:18" ht="17.100000000000001" customHeight="1" x14ac:dyDescent="0.2">
      <c r="A381" s="28"/>
      <c r="B381" s="25"/>
      <c r="C381" s="49"/>
      <c r="D381" s="25"/>
      <c r="E381" s="25"/>
      <c r="F381" s="49"/>
      <c r="G381" s="49"/>
      <c r="H381" s="25"/>
      <c r="I381" s="49"/>
      <c r="J381" s="49"/>
      <c r="K381" s="25"/>
      <c r="L381" s="25"/>
      <c r="M381" s="25"/>
      <c r="N381" s="44"/>
      <c r="O381" s="51"/>
      <c r="P381" s="53"/>
      <c r="Q381" s="390"/>
      <c r="R381" s="897"/>
    </row>
    <row r="382" spans="1:18" s="602" customFormat="1" ht="17.100000000000001" customHeight="1" x14ac:dyDescent="0.2">
      <c r="A382" s="596"/>
      <c r="B382" s="589"/>
      <c r="C382" s="589"/>
      <c r="D382" s="598"/>
      <c r="E382" s="598"/>
      <c r="F382" s="598"/>
      <c r="G382" s="598"/>
      <c r="H382" s="598"/>
      <c r="I382" s="598"/>
      <c r="J382" s="598"/>
      <c r="K382" s="598"/>
      <c r="L382" s="598"/>
      <c r="M382" s="598"/>
      <c r="N382" s="600"/>
      <c r="O382" s="591"/>
      <c r="P382" s="603"/>
      <c r="Q382" s="604"/>
      <c r="R382" s="605"/>
    </row>
    <row r="383" spans="1:18" s="147" customFormat="1" ht="17.100000000000001" customHeight="1" x14ac:dyDescent="0.2">
      <c r="A383" s="145" t="s">
        <v>229</v>
      </c>
      <c r="B383" s="142" t="s">
        <v>230</v>
      </c>
      <c r="C383" s="143"/>
      <c r="D383" s="142"/>
      <c r="E383" s="142"/>
      <c r="F383" s="142"/>
      <c r="G383" s="142"/>
      <c r="H383" s="144"/>
      <c r="I383" s="144"/>
      <c r="J383" s="144"/>
      <c r="K383" s="144"/>
      <c r="L383" s="144"/>
      <c r="M383" s="144"/>
      <c r="N383" s="145"/>
      <c r="O383" s="145"/>
      <c r="P383" s="146"/>
      <c r="Q383" s="395">
        <f>Q384</f>
        <v>3600000</v>
      </c>
      <c r="R383" s="145"/>
    </row>
    <row r="384" spans="1:18" ht="17.100000000000001" customHeight="1" x14ac:dyDescent="0.35">
      <c r="A384" s="44">
        <v>521119</v>
      </c>
      <c r="B384" s="24" t="s">
        <v>56</v>
      </c>
      <c r="C384" s="52"/>
      <c r="D384" s="25"/>
      <c r="E384" s="25"/>
      <c r="F384" s="25"/>
      <c r="G384" s="25"/>
      <c r="H384" s="45"/>
      <c r="I384" s="45"/>
      <c r="J384" s="45"/>
      <c r="K384" s="45"/>
      <c r="L384" s="45"/>
      <c r="M384" s="45"/>
      <c r="N384" s="44"/>
      <c r="O384" s="44"/>
      <c r="P384" s="32"/>
      <c r="Q384" s="394">
        <f>SUM(Q386:Q387)</f>
        <v>3600000</v>
      </c>
      <c r="R384" s="454" t="s">
        <v>571</v>
      </c>
    </row>
    <row r="385" spans="1:18" ht="17.100000000000001" customHeight="1" x14ac:dyDescent="0.2">
      <c r="A385" s="28"/>
      <c r="B385" s="49" t="s">
        <v>19</v>
      </c>
      <c r="C385" s="49" t="s">
        <v>231</v>
      </c>
      <c r="D385" s="25"/>
      <c r="E385" s="25"/>
      <c r="F385" s="25"/>
      <c r="G385" s="25"/>
      <c r="H385" s="45"/>
      <c r="I385" s="45"/>
      <c r="J385" s="45"/>
      <c r="K385" s="45"/>
      <c r="L385" s="45"/>
      <c r="M385" s="45"/>
      <c r="N385" s="44"/>
      <c r="O385" s="44"/>
      <c r="P385" s="32"/>
      <c r="Q385" s="390"/>
      <c r="R385" s="897"/>
    </row>
    <row r="386" spans="1:18" ht="17.100000000000001" customHeight="1" x14ac:dyDescent="0.2">
      <c r="A386" s="28"/>
      <c r="B386" s="25"/>
      <c r="C386" s="52" t="s">
        <v>22</v>
      </c>
      <c r="D386" s="49" t="s">
        <v>118</v>
      </c>
      <c r="E386" s="25">
        <v>2</v>
      </c>
      <c r="F386" s="49" t="s">
        <v>233</v>
      </c>
      <c r="G386" s="455" t="s">
        <v>11</v>
      </c>
      <c r="H386" s="45">
        <v>12</v>
      </c>
      <c r="I386" s="455" t="s">
        <v>234</v>
      </c>
      <c r="J386" s="455" t="s">
        <v>119</v>
      </c>
      <c r="K386" s="45"/>
      <c r="L386" s="45"/>
      <c r="M386" s="45"/>
      <c r="N386" s="44">
        <f>E386*H386</f>
        <v>24</v>
      </c>
      <c r="O386" s="51" t="s">
        <v>233</v>
      </c>
      <c r="P386" s="32">
        <v>100000</v>
      </c>
      <c r="Q386" s="390">
        <f>N386*P386</f>
        <v>2400000</v>
      </c>
      <c r="R386" s="897"/>
    </row>
    <row r="387" spans="1:18" ht="17.100000000000001" customHeight="1" x14ac:dyDescent="0.2">
      <c r="A387" s="28"/>
      <c r="B387" s="25"/>
      <c r="C387" s="52" t="s">
        <v>232</v>
      </c>
      <c r="D387" s="49" t="s">
        <v>118</v>
      </c>
      <c r="E387" s="25">
        <v>1</v>
      </c>
      <c r="F387" s="49" t="s">
        <v>233</v>
      </c>
      <c r="G387" s="455" t="s">
        <v>11</v>
      </c>
      <c r="H387" s="45">
        <v>12</v>
      </c>
      <c r="I387" s="455" t="s">
        <v>234</v>
      </c>
      <c r="J387" s="455" t="s">
        <v>119</v>
      </c>
      <c r="K387" s="45"/>
      <c r="L387" s="45"/>
      <c r="M387" s="45"/>
      <c r="N387" s="44">
        <f>E387*H387</f>
        <v>12</v>
      </c>
      <c r="O387" s="51" t="s">
        <v>233</v>
      </c>
      <c r="P387" s="32">
        <v>100000</v>
      </c>
      <c r="Q387" s="390">
        <f>N387*P387</f>
        <v>1200000</v>
      </c>
      <c r="R387" s="897"/>
    </row>
    <row r="388" spans="1:18" ht="17.100000000000001" customHeight="1" x14ac:dyDescent="0.2">
      <c r="A388" s="28"/>
      <c r="B388" s="25"/>
      <c r="C388" s="52"/>
      <c r="D388" s="49"/>
      <c r="E388" s="25"/>
      <c r="F388" s="49"/>
      <c r="G388" s="455"/>
      <c r="H388" s="45"/>
      <c r="I388" s="455"/>
      <c r="J388" s="455"/>
      <c r="K388" s="45"/>
      <c r="L388" s="45"/>
      <c r="M388" s="45"/>
      <c r="N388" s="44"/>
      <c r="O388" s="51"/>
      <c r="P388" s="32"/>
      <c r="Q388" s="390"/>
      <c r="R388" s="897"/>
    </row>
    <row r="389" spans="1:18" s="585" customFormat="1" ht="17.100000000000001" customHeight="1" x14ac:dyDescent="0.2">
      <c r="A389" s="578" t="s">
        <v>632</v>
      </c>
      <c r="B389" s="579" t="s">
        <v>633</v>
      </c>
      <c r="C389" s="580"/>
      <c r="D389" s="579"/>
      <c r="E389" s="581"/>
      <c r="F389" s="581"/>
      <c r="G389" s="581"/>
      <c r="H389" s="581"/>
      <c r="I389" s="581"/>
      <c r="J389" s="581"/>
      <c r="K389" s="581"/>
      <c r="L389" s="581"/>
      <c r="M389" s="581"/>
      <c r="N389" s="582"/>
      <c r="O389" s="582"/>
      <c r="P389" s="582"/>
      <c r="Q389" s="583">
        <f>Q390</f>
        <v>43360000</v>
      </c>
      <c r="R389" s="584"/>
    </row>
    <row r="390" spans="1:18" s="602" customFormat="1" ht="17.100000000000001" customHeight="1" x14ac:dyDescent="0.35">
      <c r="A390" s="596">
        <v>521119</v>
      </c>
      <c r="B390" s="587" t="s">
        <v>55</v>
      </c>
      <c r="C390" s="597"/>
      <c r="D390" s="598"/>
      <c r="E390" s="599"/>
      <c r="F390" s="599"/>
      <c r="G390" s="599"/>
      <c r="H390" s="599"/>
      <c r="I390" s="599"/>
      <c r="J390" s="599"/>
      <c r="K390" s="599"/>
      <c r="L390" s="599"/>
      <c r="M390" s="599"/>
      <c r="N390" s="600"/>
      <c r="O390" s="600"/>
      <c r="P390" s="600"/>
      <c r="Q390" s="601">
        <f>Q391</f>
        <v>43360000</v>
      </c>
      <c r="R390" s="593" t="s">
        <v>562</v>
      </c>
    </row>
    <row r="391" spans="1:18" s="602" customFormat="1" ht="17.100000000000001" customHeight="1" x14ac:dyDescent="0.2">
      <c r="A391" s="596"/>
      <c r="B391" s="589" t="s">
        <v>19</v>
      </c>
      <c r="C391" s="589" t="s">
        <v>782</v>
      </c>
      <c r="D391" s="598"/>
      <c r="E391" s="598"/>
      <c r="F391" s="598"/>
      <c r="G391" s="598"/>
      <c r="H391" s="598"/>
      <c r="I391" s="598"/>
      <c r="J391" s="598"/>
      <c r="K391" s="598"/>
      <c r="L391" s="598"/>
      <c r="M391" s="598"/>
      <c r="N391" s="600">
        <v>1</v>
      </c>
      <c r="O391" s="591" t="s">
        <v>366</v>
      </c>
      <c r="P391" s="603">
        <v>43360000</v>
      </c>
      <c r="Q391" s="604">
        <f>N391*P391</f>
        <v>43360000</v>
      </c>
      <c r="R391" s="605"/>
    </row>
    <row r="392" spans="1:18" ht="17.100000000000001" customHeight="1" x14ac:dyDescent="0.2">
      <c r="A392" s="28"/>
      <c r="B392" s="25"/>
      <c r="C392" s="52"/>
      <c r="D392" s="25"/>
      <c r="E392" s="25"/>
      <c r="F392" s="25"/>
      <c r="G392" s="25"/>
      <c r="H392" s="45"/>
      <c r="I392" s="45"/>
      <c r="J392" s="45"/>
      <c r="K392" s="45"/>
      <c r="L392" s="45"/>
      <c r="M392" s="45"/>
      <c r="N392" s="44"/>
      <c r="O392" s="44"/>
      <c r="P392" s="32"/>
      <c r="Q392" s="390"/>
      <c r="R392" s="897"/>
    </row>
    <row r="393" spans="1:18" s="129" customFormat="1" ht="17.100000000000001" customHeight="1" x14ac:dyDescent="0.2">
      <c r="A393" s="137" t="s">
        <v>783</v>
      </c>
      <c r="B393" s="65" t="s">
        <v>634</v>
      </c>
      <c r="C393" s="141"/>
      <c r="D393" s="65"/>
      <c r="E393" s="903"/>
      <c r="F393" s="903"/>
      <c r="G393" s="903"/>
      <c r="H393" s="903"/>
      <c r="I393" s="903"/>
      <c r="J393" s="903"/>
      <c r="K393" s="903"/>
      <c r="L393" s="903"/>
      <c r="M393" s="903"/>
      <c r="N393" s="67"/>
      <c r="O393" s="67"/>
      <c r="P393" s="67"/>
      <c r="Q393" s="375">
        <f>Q394</f>
        <v>14580000</v>
      </c>
      <c r="R393" s="145"/>
    </row>
    <row r="394" spans="1:18" ht="17.100000000000001" customHeight="1" x14ac:dyDescent="0.35">
      <c r="A394" s="44">
        <v>521119</v>
      </c>
      <c r="B394" s="24" t="s">
        <v>55</v>
      </c>
      <c r="C394" s="29"/>
      <c r="D394" s="25"/>
      <c r="E394" s="45"/>
      <c r="F394" s="45"/>
      <c r="G394" s="45"/>
      <c r="H394" s="45"/>
      <c r="I394" s="45"/>
      <c r="J394" s="45"/>
      <c r="K394" s="45"/>
      <c r="L394" s="45"/>
      <c r="M394" s="45"/>
      <c r="N394" s="28"/>
      <c r="O394" s="28"/>
      <c r="P394" s="28"/>
      <c r="Q394" s="394">
        <f>Q395</f>
        <v>14580000</v>
      </c>
      <c r="R394" s="454" t="s">
        <v>571</v>
      </c>
    </row>
    <row r="395" spans="1:18" ht="17.100000000000001" customHeight="1" x14ac:dyDescent="0.2">
      <c r="A395" s="44"/>
      <c r="B395" s="49" t="s">
        <v>19</v>
      </c>
      <c r="C395" s="49" t="s">
        <v>635</v>
      </c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8"/>
      <c r="O395" s="68"/>
      <c r="P395" s="266"/>
      <c r="Q395" s="390">
        <f>SUM(Q396:Q404)</f>
        <v>14580000</v>
      </c>
      <c r="R395" s="897"/>
    </row>
    <row r="396" spans="1:18" s="54" customFormat="1" ht="17.100000000000001" customHeight="1" x14ac:dyDescent="0.2">
      <c r="A396" s="68"/>
      <c r="B396" s="49"/>
      <c r="C396" s="9" t="s">
        <v>232</v>
      </c>
      <c r="D396" s="49"/>
      <c r="E396" s="49"/>
      <c r="F396" s="49"/>
      <c r="G396" s="49"/>
      <c r="H396" s="49"/>
      <c r="I396" s="49"/>
      <c r="J396" s="49"/>
      <c r="K396" s="49"/>
      <c r="L396" s="49"/>
      <c r="M396" s="49"/>
      <c r="N396" s="51">
        <v>12</v>
      </c>
      <c r="O396" s="51" t="s">
        <v>636</v>
      </c>
      <c r="P396" s="48">
        <v>135000</v>
      </c>
      <c r="Q396" s="392">
        <f>N396*P396</f>
        <v>1620000</v>
      </c>
      <c r="R396" s="433"/>
    </row>
    <row r="397" spans="1:18" s="54" customFormat="1" ht="17.100000000000001" customHeight="1" x14ac:dyDescent="0.2">
      <c r="A397" s="68"/>
      <c r="B397" s="49"/>
      <c r="C397" s="9" t="s">
        <v>281</v>
      </c>
      <c r="D397" s="49"/>
      <c r="E397" s="49"/>
      <c r="F397" s="49"/>
      <c r="G397" s="49"/>
      <c r="H397" s="49"/>
      <c r="I397" s="49"/>
      <c r="J397" s="49"/>
      <c r="K397" s="49"/>
      <c r="L397" s="49"/>
      <c r="M397" s="49"/>
      <c r="N397" s="51">
        <v>12</v>
      </c>
      <c r="O397" s="51" t="s">
        <v>636</v>
      </c>
      <c r="P397" s="48">
        <v>135000</v>
      </c>
      <c r="Q397" s="392">
        <f t="shared" ref="Q397:Q404" si="20">N397*P397</f>
        <v>1620000</v>
      </c>
      <c r="R397" s="433"/>
    </row>
    <row r="398" spans="1:18" s="54" customFormat="1" ht="17.100000000000001" customHeight="1" x14ac:dyDescent="0.2">
      <c r="A398" s="68"/>
      <c r="B398" s="49"/>
      <c r="C398" s="9" t="s">
        <v>282</v>
      </c>
      <c r="D398" s="49"/>
      <c r="E398" s="49"/>
      <c r="F398" s="49"/>
      <c r="G398" s="49"/>
      <c r="H398" s="49"/>
      <c r="I398" s="49"/>
      <c r="J398" s="49"/>
      <c r="K398" s="49"/>
      <c r="L398" s="49"/>
      <c r="M398" s="49"/>
      <c r="N398" s="51">
        <v>12</v>
      </c>
      <c r="O398" s="51" t="s">
        <v>636</v>
      </c>
      <c r="P398" s="48">
        <v>135000</v>
      </c>
      <c r="Q398" s="392">
        <f t="shared" si="20"/>
        <v>1620000</v>
      </c>
      <c r="R398" s="433"/>
    </row>
    <row r="399" spans="1:18" s="54" customFormat="1" ht="17.100000000000001" customHeight="1" x14ac:dyDescent="0.2">
      <c r="A399" s="68"/>
      <c r="B399" s="49"/>
      <c r="C399" s="9" t="s">
        <v>283</v>
      </c>
      <c r="D399" s="49"/>
      <c r="E399" s="49"/>
      <c r="F399" s="49"/>
      <c r="G399" s="49"/>
      <c r="H399" s="49"/>
      <c r="I399" s="49"/>
      <c r="J399" s="49"/>
      <c r="K399" s="49"/>
      <c r="L399" s="49"/>
      <c r="M399" s="49"/>
      <c r="N399" s="51">
        <v>12</v>
      </c>
      <c r="O399" s="51" t="s">
        <v>636</v>
      </c>
      <c r="P399" s="48">
        <v>135000</v>
      </c>
      <c r="Q399" s="392">
        <f t="shared" si="20"/>
        <v>1620000</v>
      </c>
      <c r="R399" s="433"/>
    </row>
    <row r="400" spans="1:18" s="54" customFormat="1" ht="17.100000000000001" customHeight="1" x14ac:dyDescent="0.2">
      <c r="A400" s="68"/>
      <c r="B400" s="49"/>
      <c r="C400" s="9" t="s">
        <v>284</v>
      </c>
      <c r="D400" s="49"/>
      <c r="E400" s="49"/>
      <c r="F400" s="49"/>
      <c r="G400" s="49"/>
      <c r="H400" s="49"/>
      <c r="I400" s="49"/>
      <c r="J400" s="49"/>
      <c r="K400" s="49"/>
      <c r="L400" s="49"/>
      <c r="M400" s="49"/>
      <c r="N400" s="51">
        <v>12</v>
      </c>
      <c r="O400" s="51" t="s">
        <v>636</v>
      </c>
      <c r="P400" s="48">
        <v>135000</v>
      </c>
      <c r="Q400" s="392">
        <f t="shared" si="20"/>
        <v>1620000</v>
      </c>
      <c r="R400" s="433"/>
    </row>
    <row r="401" spans="1:18" s="54" customFormat="1" ht="17.100000000000001" customHeight="1" x14ac:dyDescent="0.2">
      <c r="A401" s="68"/>
      <c r="B401" s="49"/>
      <c r="C401" s="9" t="s">
        <v>285</v>
      </c>
      <c r="D401" s="49"/>
      <c r="E401" s="49"/>
      <c r="F401" s="49"/>
      <c r="G401" s="49"/>
      <c r="H401" s="49"/>
      <c r="I401" s="49"/>
      <c r="J401" s="49"/>
      <c r="K401" s="49"/>
      <c r="L401" s="49"/>
      <c r="M401" s="49"/>
      <c r="N401" s="51">
        <v>12</v>
      </c>
      <c r="O401" s="51" t="s">
        <v>636</v>
      </c>
      <c r="P401" s="48">
        <v>135000</v>
      </c>
      <c r="Q401" s="392">
        <f t="shared" si="20"/>
        <v>1620000</v>
      </c>
      <c r="R401" s="433"/>
    </row>
    <row r="402" spans="1:18" s="54" customFormat="1" ht="17.100000000000001" customHeight="1" x14ac:dyDescent="0.2">
      <c r="A402" s="68"/>
      <c r="B402" s="49"/>
      <c r="C402" s="9" t="s">
        <v>286</v>
      </c>
      <c r="D402" s="49"/>
      <c r="E402" s="49"/>
      <c r="F402" s="49"/>
      <c r="G402" s="49"/>
      <c r="H402" s="49"/>
      <c r="I402" s="49"/>
      <c r="J402" s="49"/>
      <c r="K402" s="49"/>
      <c r="L402" s="49"/>
      <c r="M402" s="49"/>
      <c r="N402" s="51">
        <v>12</v>
      </c>
      <c r="O402" s="51" t="s">
        <v>636</v>
      </c>
      <c r="P402" s="48">
        <v>135000</v>
      </c>
      <c r="Q402" s="392">
        <f t="shared" si="20"/>
        <v>1620000</v>
      </c>
      <c r="R402" s="433"/>
    </row>
    <row r="403" spans="1:18" s="54" customFormat="1" ht="17.100000000000001" customHeight="1" x14ac:dyDescent="0.2">
      <c r="A403" s="68"/>
      <c r="B403" s="49"/>
      <c r="C403" s="9" t="s">
        <v>287</v>
      </c>
      <c r="D403" s="49"/>
      <c r="E403" s="49"/>
      <c r="F403" s="49"/>
      <c r="G403" s="49"/>
      <c r="H403" s="49"/>
      <c r="I403" s="49"/>
      <c r="J403" s="49"/>
      <c r="K403" s="49"/>
      <c r="L403" s="49"/>
      <c r="M403" s="49"/>
      <c r="N403" s="51">
        <v>12</v>
      </c>
      <c r="O403" s="51" t="s">
        <v>636</v>
      </c>
      <c r="P403" s="48">
        <v>135000</v>
      </c>
      <c r="Q403" s="392">
        <f t="shared" si="20"/>
        <v>1620000</v>
      </c>
      <c r="R403" s="433"/>
    </row>
    <row r="404" spans="1:18" s="54" customFormat="1" ht="17.100000000000001" customHeight="1" x14ac:dyDescent="0.2">
      <c r="A404" s="68"/>
      <c r="B404" s="49"/>
      <c r="C404" s="9" t="s">
        <v>288</v>
      </c>
      <c r="D404" s="49"/>
      <c r="E404" s="49"/>
      <c r="F404" s="49"/>
      <c r="G404" s="49"/>
      <c r="H404" s="49"/>
      <c r="I404" s="49"/>
      <c r="J404" s="49"/>
      <c r="K404" s="49"/>
      <c r="L404" s="49"/>
      <c r="M404" s="49"/>
      <c r="N404" s="51">
        <v>12</v>
      </c>
      <c r="O404" s="51" t="s">
        <v>636</v>
      </c>
      <c r="P404" s="48">
        <v>135000</v>
      </c>
      <c r="Q404" s="392">
        <f t="shared" si="20"/>
        <v>1620000</v>
      </c>
      <c r="R404" s="433"/>
    </row>
    <row r="405" spans="1:18" ht="17.100000000000001" customHeight="1" x14ac:dyDescent="0.2">
      <c r="A405" s="44"/>
      <c r="B405" s="49"/>
      <c r="C405" s="49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8"/>
      <c r="O405" s="68"/>
      <c r="P405" s="266"/>
      <c r="Q405" s="390"/>
      <c r="R405" s="897"/>
    </row>
    <row r="406" spans="1:18" s="192" customFormat="1" ht="17.100000000000001" customHeight="1" x14ac:dyDescent="0.2">
      <c r="A406" s="168">
        <v>3112</v>
      </c>
      <c r="B406" s="166" t="s">
        <v>379</v>
      </c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93"/>
      <c r="O406" s="193"/>
      <c r="P406" s="193"/>
      <c r="Q406" s="389">
        <f>Q407</f>
        <v>193515000</v>
      </c>
      <c r="R406" s="431"/>
    </row>
    <row r="407" spans="1:18" s="187" customFormat="1" ht="17.100000000000001" customHeight="1" x14ac:dyDescent="0.2">
      <c r="A407" s="195" t="s">
        <v>377</v>
      </c>
      <c r="B407" s="184" t="s">
        <v>388</v>
      </c>
      <c r="C407" s="185"/>
      <c r="D407" s="185"/>
      <c r="E407" s="185"/>
      <c r="F407" s="185"/>
      <c r="G407" s="185"/>
      <c r="H407" s="185"/>
      <c r="I407" s="185"/>
      <c r="J407" s="185"/>
      <c r="K407" s="185"/>
      <c r="L407" s="185"/>
      <c r="M407" s="185"/>
      <c r="N407" s="200">
        <v>12</v>
      </c>
      <c r="O407" s="200" t="s">
        <v>234</v>
      </c>
      <c r="P407" s="186"/>
      <c r="Q407" s="355">
        <f>Q408</f>
        <v>193515000</v>
      </c>
      <c r="R407" s="423"/>
    </row>
    <row r="408" spans="1:18" s="54" customFormat="1" ht="17.100000000000001" customHeight="1" x14ac:dyDescent="0.2">
      <c r="A408" s="62" t="s">
        <v>51</v>
      </c>
      <c r="B408" s="253" t="s">
        <v>52</v>
      </c>
      <c r="C408" s="455"/>
      <c r="D408" s="455"/>
      <c r="E408" s="455"/>
      <c r="F408" s="455"/>
      <c r="G408" s="455"/>
      <c r="H408" s="455"/>
      <c r="I408" s="455"/>
      <c r="J408" s="455"/>
      <c r="K408" s="455"/>
      <c r="L408" s="455"/>
      <c r="M408" s="455"/>
      <c r="N408" s="46"/>
      <c r="O408" s="46"/>
      <c r="P408" s="51"/>
      <c r="Q408" s="356">
        <f>Q409</f>
        <v>193515000</v>
      </c>
      <c r="R408" s="454"/>
    </row>
    <row r="409" spans="1:18" s="129" customFormat="1" ht="17.100000000000001" customHeight="1" x14ac:dyDescent="0.2">
      <c r="A409" s="128" t="s">
        <v>378</v>
      </c>
      <c r="B409" s="85" t="s">
        <v>784</v>
      </c>
      <c r="C409" s="86"/>
      <c r="D409" s="85"/>
      <c r="E409" s="904"/>
      <c r="F409" s="904"/>
      <c r="G409" s="904"/>
      <c r="H409" s="904"/>
      <c r="I409" s="904"/>
      <c r="J409" s="904"/>
      <c r="K409" s="85"/>
      <c r="L409" s="85"/>
      <c r="M409" s="904"/>
      <c r="N409" s="128"/>
      <c r="O409" s="128"/>
      <c r="P409" s="128"/>
      <c r="Q409" s="357">
        <f>Q410</f>
        <v>193515000</v>
      </c>
      <c r="R409" s="145"/>
    </row>
    <row r="410" spans="1:18" ht="17.100000000000001" customHeight="1" x14ac:dyDescent="0.35">
      <c r="A410" s="44">
        <v>521119</v>
      </c>
      <c r="B410" s="1056" t="s">
        <v>56</v>
      </c>
      <c r="C410" s="1057"/>
      <c r="D410" s="1057"/>
      <c r="E410" s="1057"/>
      <c r="F410" s="1057"/>
      <c r="G410" s="1057"/>
      <c r="H410" s="1057"/>
      <c r="I410" s="1057"/>
      <c r="J410" s="1057"/>
      <c r="K410" s="1057"/>
      <c r="L410" s="1057"/>
      <c r="M410" s="896"/>
      <c r="N410" s="1"/>
      <c r="O410" s="1"/>
      <c r="P410" s="1"/>
      <c r="Q410" s="365">
        <f>Q412+Q414</f>
        <v>193515000</v>
      </c>
      <c r="R410" s="454" t="s">
        <v>562</v>
      </c>
    </row>
    <row r="411" spans="1:18" ht="17.100000000000001" customHeight="1" x14ac:dyDescent="0.2">
      <c r="A411" s="1"/>
      <c r="B411" s="5" t="s">
        <v>19</v>
      </c>
      <c r="C411" s="5" t="s">
        <v>379</v>
      </c>
      <c r="D411" s="5"/>
      <c r="E411" s="896"/>
      <c r="F411" s="896"/>
      <c r="G411" s="896"/>
      <c r="H411" s="896"/>
      <c r="I411" s="896"/>
      <c r="J411" s="5"/>
      <c r="K411" s="5"/>
      <c r="L411" s="5"/>
      <c r="M411" s="5"/>
      <c r="N411" s="450"/>
      <c r="O411" s="450"/>
      <c r="P411" s="16"/>
      <c r="Q411" s="366"/>
      <c r="R411" s="897"/>
    </row>
    <row r="412" spans="1:18" ht="17.100000000000001" customHeight="1" x14ac:dyDescent="0.2">
      <c r="A412" s="1"/>
      <c r="B412" s="5"/>
      <c r="C412" s="5" t="s">
        <v>380</v>
      </c>
      <c r="D412" s="5"/>
      <c r="E412" s="896"/>
      <c r="F412" s="896"/>
      <c r="G412" s="896"/>
      <c r="H412" s="896"/>
      <c r="I412" s="896"/>
      <c r="J412" s="5"/>
      <c r="K412" s="5"/>
      <c r="L412" s="5"/>
      <c r="M412" s="5"/>
      <c r="N412" s="450"/>
      <c r="O412" s="450"/>
      <c r="P412" s="16"/>
      <c r="Q412" s="366">
        <f>Q413</f>
        <v>187845000</v>
      </c>
      <c r="R412" s="897"/>
    </row>
    <row r="413" spans="1:18" ht="17.100000000000001" customHeight="1" x14ac:dyDescent="0.2">
      <c r="A413" s="1"/>
      <c r="B413" s="5"/>
      <c r="C413" s="9" t="s">
        <v>381</v>
      </c>
      <c r="D413" s="5"/>
      <c r="E413" s="896"/>
      <c r="F413" s="896"/>
      <c r="G413" s="896"/>
      <c r="H413" s="896"/>
      <c r="I413" s="896"/>
      <c r="J413" s="5"/>
      <c r="K413" s="5"/>
      <c r="L413" s="5"/>
      <c r="M413" s="5"/>
      <c r="N413" s="450">
        <v>7</v>
      </c>
      <c r="O413" s="450" t="s">
        <v>387</v>
      </c>
      <c r="P413" s="16">
        <v>26835000</v>
      </c>
      <c r="Q413" s="366">
        <f>N413*P413</f>
        <v>187845000</v>
      </c>
      <c r="R413" s="897"/>
    </row>
    <row r="414" spans="1:18" ht="17.100000000000001" customHeight="1" x14ac:dyDescent="0.2">
      <c r="A414" s="1"/>
      <c r="B414" s="5"/>
      <c r="C414" s="5" t="s">
        <v>382</v>
      </c>
      <c r="D414" s="5"/>
      <c r="E414" s="896"/>
      <c r="F414" s="896"/>
      <c r="G414" s="896"/>
      <c r="H414" s="896"/>
      <c r="I414" s="896"/>
      <c r="J414" s="5"/>
      <c r="K414" s="5"/>
      <c r="L414" s="5"/>
      <c r="M414" s="5"/>
      <c r="N414" s="450"/>
      <c r="O414" s="450"/>
      <c r="P414" s="16"/>
      <c r="Q414" s="366">
        <f>SUM(Q415:Q417)</f>
        <v>5670000</v>
      </c>
      <c r="R414" s="897"/>
    </row>
    <row r="415" spans="1:18" ht="17.100000000000001" customHeight="1" x14ac:dyDescent="0.2">
      <c r="A415" s="1"/>
      <c r="B415" s="5"/>
      <c r="C415" s="9" t="s">
        <v>384</v>
      </c>
      <c r="D415" s="5" t="s">
        <v>118</v>
      </c>
      <c r="E415" s="896">
        <v>7</v>
      </c>
      <c r="F415" s="896" t="s">
        <v>213</v>
      </c>
      <c r="G415" s="896" t="s">
        <v>11</v>
      </c>
      <c r="H415" s="896">
        <v>6</v>
      </c>
      <c r="I415" s="896" t="s">
        <v>386</v>
      </c>
      <c r="J415" s="5" t="s">
        <v>119</v>
      </c>
      <c r="K415" s="5"/>
      <c r="L415" s="5"/>
      <c r="M415" s="5"/>
      <c r="N415" s="450">
        <f>E415*H415</f>
        <v>42</v>
      </c>
      <c r="O415" s="450" t="s">
        <v>304</v>
      </c>
      <c r="P415" s="16">
        <v>50000</v>
      </c>
      <c r="Q415" s="366">
        <f>N415*P415</f>
        <v>2100000</v>
      </c>
      <c r="R415" s="897"/>
    </row>
    <row r="416" spans="1:18" ht="17.100000000000001" customHeight="1" x14ac:dyDescent="0.2">
      <c r="A416" s="1"/>
      <c r="B416" s="5"/>
      <c r="C416" s="9" t="s">
        <v>385</v>
      </c>
      <c r="D416" s="5" t="s">
        <v>118</v>
      </c>
      <c r="E416" s="896">
        <v>7</v>
      </c>
      <c r="F416" s="896" t="s">
        <v>213</v>
      </c>
      <c r="G416" s="896" t="s">
        <v>11</v>
      </c>
      <c r="H416" s="896">
        <v>6</v>
      </c>
      <c r="I416" s="896" t="s">
        <v>386</v>
      </c>
      <c r="J416" s="5" t="s">
        <v>119</v>
      </c>
      <c r="K416" s="5"/>
      <c r="L416" s="5"/>
      <c r="M416" s="5"/>
      <c r="N416" s="450">
        <f t="shared" ref="N416:N417" si="21">E416*H416</f>
        <v>42</v>
      </c>
      <c r="O416" s="450" t="s">
        <v>304</v>
      </c>
      <c r="P416" s="16">
        <v>45000</v>
      </c>
      <c r="Q416" s="366">
        <f t="shared" ref="Q416:Q417" si="22">N416*P416</f>
        <v>1890000</v>
      </c>
      <c r="R416" s="897"/>
    </row>
    <row r="417" spans="1:18" ht="17.100000000000001" customHeight="1" x14ac:dyDescent="0.2">
      <c r="A417" s="1"/>
      <c r="B417" s="5"/>
      <c r="C417" s="9" t="s">
        <v>383</v>
      </c>
      <c r="D417" s="5" t="s">
        <v>118</v>
      </c>
      <c r="E417" s="896">
        <v>7</v>
      </c>
      <c r="F417" s="896" t="s">
        <v>213</v>
      </c>
      <c r="G417" s="896" t="s">
        <v>11</v>
      </c>
      <c r="H417" s="896">
        <v>6</v>
      </c>
      <c r="I417" s="896" t="s">
        <v>386</v>
      </c>
      <c r="J417" s="5" t="s">
        <v>119</v>
      </c>
      <c r="K417" s="5"/>
      <c r="L417" s="5"/>
      <c r="M417" s="5"/>
      <c r="N417" s="450">
        <f t="shared" si="21"/>
        <v>42</v>
      </c>
      <c r="O417" s="450" t="s">
        <v>304</v>
      </c>
      <c r="P417" s="16">
        <v>40000</v>
      </c>
      <c r="Q417" s="366">
        <f t="shared" si="22"/>
        <v>1680000</v>
      </c>
      <c r="R417" s="897"/>
    </row>
    <row r="418" spans="1:18" ht="17.100000000000001" customHeight="1" x14ac:dyDescent="0.2">
      <c r="A418" s="1"/>
      <c r="B418" s="5"/>
      <c r="C418" s="5"/>
      <c r="D418" s="5"/>
      <c r="E418" s="896"/>
      <c r="F418" s="896"/>
      <c r="G418" s="896"/>
      <c r="H418" s="896"/>
      <c r="I418" s="896"/>
      <c r="J418" s="5"/>
      <c r="K418" s="5"/>
      <c r="L418" s="5"/>
      <c r="M418" s="5"/>
      <c r="N418" s="450"/>
      <c r="O418" s="450"/>
      <c r="P418" s="16"/>
      <c r="Q418" s="366"/>
      <c r="R418" s="897"/>
    </row>
    <row r="419" spans="1:18" s="192" customFormat="1" ht="17.100000000000001" customHeight="1" x14ac:dyDescent="0.2">
      <c r="A419" s="168">
        <v>3114</v>
      </c>
      <c r="B419" s="166" t="s">
        <v>389</v>
      </c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93"/>
      <c r="O419" s="193"/>
      <c r="P419" s="193"/>
      <c r="Q419" s="389">
        <f>Q420</f>
        <v>337800000</v>
      </c>
      <c r="R419" s="431"/>
    </row>
    <row r="420" spans="1:18" s="187" customFormat="1" ht="17.100000000000001" customHeight="1" x14ac:dyDescent="0.2">
      <c r="A420" s="195" t="s">
        <v>390</v>
      </c>
      <c r="B420" s="184" t="s">
        <v>391</v>
      </c>
      <c r="C420" s="185"/>
      <c r="D420" s="185"/>
      <c r="E420" s="185"/>
      <c r="F420" s="185"/>
      <c r="G420" s="185"/>
      <c r="H420" s="185"/>
      <c r="I420" s="185"/>
      <c r="J420" s="185"/>
      <c r="K420" s="185"/>
      <c r="L420" s="185"/>
      <c r="M420" s="185"/>
      <c r="N420" s="200">
        <v>12</v>
      </c>
      <c r="O420" s="200" t="s">
        <v>234</v>
      </c>
      <c r="P420" s="186"/>
      <c r="Q420" s="355">
        <f>Q421</f>
        <v>337800000</v>
      </c>
      <c r="R420" s="423"/>
    </row>
    <row r="421" spans="1:18" s="54" customFormat="1" ht="17.100000000000001" customHeight="1" x14ac:dyDescent="0.2">
      <c r="A421" s="62" t="s">
        <v>51</v>
      </c>
      <c r="B421" s="253" t="s">
        <v>52</v>
      </c>
      <c r="C421" s="455"/>
      <c r="D421" s="455"/>
      <c r="E421" s="455"/>
      <c r="F421" s="455"/>
      <c r="G421" s="455"/>
      <c r="H421" s="455"/>
      <c r="I421" s="455"/>
      <c r="J421" s="455"/>
      <c r="K421" s="455"/>
      <c r="L421" s="455"/>
      <c r="M421" s="455"/>
      <c r="N421" s="46"/>
      <c r="O421" s="46"/>
      <c r="P421" s="51"/>
      <c r="Q421" s="356">
        <f>Q422+Q462+Q465</f>
        <v>337800000</v>
      </c>
      <c r="R421" s="454"/>
    </row>
    <row r="422" spans="1:18" s="129" customFormat="1" ht="17.100000000000001" customHeight="1" x14ac:dyDescent="0.2">
      <c r="A422" s="137" t="s">
        <v>392</v>
      </c>
      <c r="B422" s="65" t="s">
        <v>393</v>
      </c>
      <c r="C422" s="141"/>
      <c r="D422" s="65"/>
      <c r="E422" s="903"/>
      <c r="F422" s="903"/>
      <c r="G422" s="903"/>
      <c r="H422" s="903"/>
      <c r="I422" s="903"/>
      <c r="J422" s="903"/>
      <c r="K422" s="903"/>
      <c r="L422" s="903"/>
      <c r="M422" s="903"/>
      <c r="N422" s="67"/>
      <c r="O422" s="67"/>
      <c r="P422" s="67"/>
      <c r="Q422" s="375">
        <f>Q423+Q460</f>
        <v>227450000</v>
      </c>
      <c r="R422" s="145"/>
    </row>
    <row r="423" spans="1:18" ht="17.100000000000001" customHeight="1" x14ac:dyDescent="0.35">
      <c r="A423" s="44">
        <v>521119</v>
      </c>
      <c r="B423" s="24" t="s">
        <v>55</v>
      </c>
      <c r="C423" s="29"/>
      <c r="D423" s="25"/>
      <c r="E423" s="45"/>
      <c r="F423" s="45"/>
      <c r="G423" s="45"/>
      <c r="H423" s="45"/>
      <c r="I423" s="45"/>
      <c r="J423" s="45"/>
      <c r="K423" s="45"/>
      <c r="L423" s="45"/>
      <c r="M423" s="45"/>
      <c r="N423" s="28"/>
      <c r="O423" s="28"/>
      <c r="P423" s="28"/>
      <c r="Q423" s="394">
        <f>Q424+Q440</f>
        <v>226155000</v>
      </c>
      <c r="R423" s="454" t="s">
        <v>562</v>
      </c>
    </row>
    <row r="424" spans="1:18" ht="17.100000000000001" customHeight="1" x14ac:dyDescent="0.2">
      <c r="A424" s="44"/>
      <c r="B424" s="49" t="s">
        <v>19</v>
      </c>
      <c r="C424" s="49" t="s">
        <v>394</v>
      </c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8"/>
      <c r="O424" s="28"/>
      <c r="P424" s="28"/>
      <c r="Q424" s="390">
        <f>Q425+Q428+Q430</f>
        <v>24939000</v>
      </c>
      <c r="R424" s="897"/>
    </row>
    <row r="425" spans="1:18" ht="17.100000000000001" customHeight="1" x14ac:dyDescent="0.2">
      <c r="A425" s="28"/>
      <c r="B425" s="25"/>
      <c r="C425" s="49" t="s">
        <v>395</v>
      </c>
      <c r="D425" s="25"/>
      <c r="E425" s="25"/>
      <c r="F425" s="25"/>
      <c r="G425" s="25"/>
      <c r="H425" s="45"/>
      <c r="I425" s="45"/>
      <c r="J425" s="45"/>
      <c r="K425" s="45"/>
      <c r="L425" s="45"/>
      <c r="M425" s="45"/>
      <c r="N425" s="44"/>
      <c r="O425" s="44"/>
      <c r="P425" s="32"/>
      <c r="Q425" s="390">
        <f>Q426+Q427</f>
        <v>2190000</v>
      </c>
      <c r="R425" s="897"/>
    </row>
    <row r="426" spans="1:18" ht="17.100000000000001" customHeight="1" x14ac:dyDescent="0.2">
      <c r="A426" s="28"/>
      <c r="B426" s="25"/>
      <c r="C426" s="52" t="s">
        <v>396</v>
      </c>
      <c r="D426" s="25"/>
      <c r="E426" s="25"/>
      <c r="F426" s="25"/>
      <c r="G426" s="25"/>
      <c r="H426" s="45"/>
      <c r="I426" s="45"/>
      <c r="J426" s="45"/>
      <c r="K426" s="45"/>
      <c r="L426" s="45"/>
      <c r="M426" s="45"/>
      <c r="N426" s="44">
        <v>8</v>
      </c>
      <c r="O426" s="51" t="s">
        <v>38</v>
      </c>
      <c r="P426" s="32">
        <v>135000</v>
      </c>
      <c r="Q426" s="390">
        <f>N426*P426</f>
        <v>1080000</v>
      </c>
      <c r="R426" s="897"/>
    </row>
    <row r="427" spans="1:18" ht="17.100000000000001" customHeight="1" x14ac:dyDescent="0.2">
      <c r="A427" s="28"/>
      <c r="B427" s="25"/>
      <c r="C427" s="52" t="s">
        <v>397</v>
      </c>
      <c r="D427" s="25"/>
      <c r="E427" s="25"/>
      <c r="F427" s="25"/>
      <c r="G427" s="25"/>
      <c r="H427" s="45"/>
      <c r="I427" s="45"/>
      <c r="J427" s="45"/>
      <c r="K427" s="45"/>
      <c r="L427" s="45"/>
      <c r="M427" s="45"/>
      <c r="N427" s="44">
        <v>6</v>
      </c>
      <c r="O427" s="51" t="s">
        <v>38</v>
      </c>
      <c r="P427" s="32">
        <v>185000</v>
      </c>
      <c r="Q427" s="390">
        <f>N427*P427</f>
        <v>1110000</v>
      </c>
      <c r="R427" s="897"/>
    </row>
    <row r="428" spans="1:18" ht="17.100000000000001" customHeight="1" x14ac:dyDescent="0.2">
      <c r="A428" s="28"/>
      <c r="B428" s="25"/>
      <c r="C428" s="49" t="s">
        <v>398</v>
      </c>
      <c r="D428" s="25"/>
      <c r="E428" s="25"/>
      <c r="F428" s="25"/>
      <c r="G428" s="25"/>
      <c r="H428" s="45"/>
      <c r="I428" s="45"/>
      <c r="J428" s="45"/>
      <c r="K428" s="45"/>
      <c r="L428" s="45"/>
      <c r="M428" s="45"/>
      <c r="N428" s="44"/>
      <c r="O428" s="44"/>
      <c r="P428" s="32"/>
      <c r="Q428" s="390">
        <f>Q429</f>
        <v>2364000</v>
      </c>
      <c r="R428" s="897"/>
    </row>
    <row r="429" spans="1:18" ht="17.100000000000001" customHeight="1" x14ac:dyDescent="0.2">
      <c r="A429" s="28"/>
      <c r="B429" s="25"/>
      <c r="C429" s="52" t="s">
        <v>399</v>
      </c>
      <c r="D429" s="25"/>
      <c r="E429" s="25"/>
      <c r="F429" s="25"/>
      <c r="G429" s="25"/>
      <c r="H429" s="45"/>
      <c r="I429" s="45"/>
      <c r="J429" s="45"/>
      <c r="K429" s="45"/>
      <c r="L429" s="45"/>
      <c r="M429" s="45"/>
      <c r="N429" s="44">
        <v>12</v>
      </c>
      <c r="O429" s="51" t="s">
        <v>410</v>
      </c>
      <c r="P429" s="32">
        <v>197000</v>
      </c>
      <c r="Q429" s="390">
        <f>N429*P429</f>
        <v>2364000</v>
      </c>
      <c r="R429" s="897"/>
    </row>
    <row r="430" spans="1:18" ht="17.100000000000001" customHeight="1" x14ac:dyDescent="0.2">
      <c r="A430" s="28"/>
      <c r="B430" s="25"/>
      <c r="C430" s="49" t="s">
        <v>400</v>
      </c>
      <c r="D430" s="25"/>
      <c r="E430" s="25"/>
      <c r="F430" s="25"/>
      <c r="G430" s="25"/>
      <c r="H430" s="45"/>
      <c r="I430" s="45"/>
      <c r="J430" s="45"/>
      <c r="K430" s="45"/>
      <c r="L430" s="45"/>
      <c r="M430" s="45"/>
      <c r="N430" s="44"/>
      <c r="O430" s="44"/>
      <c r="P430" s="32"/>
      <c r="Q430" s="390">
        <f>SUM(Q431:Q439)</f>
        <v>20385000</v>
      </c>
      <c r="R430" s="897"/>
    </row>
    <row r="431" spans="1:18" s="54" customFormat="1" ht="17.100000000000001" customHeight="1" x14ac:dyDescent="0.2">
      <c r="A431" s="68"/>
      <c r="B431" s="49"/>
      <c r="C431" s="9" t="s">
        <v>232</v>
      </c>
      <c r="D431" s="49"/>
      <c r="E431" s="49"/>
      <c r="F431" s="49"/>
      <c r="G431" s="49"/>
      <c r="H431" s="49"/>
      <c r="I431" s="49"/>
      <c r="J431" s="49"/>
      <c r="K431" s="49"/>
      <c r="L431" s="49"/>
      <c r="M431" s="49"/>
      <c r="N431" s="51">
        <v>19</v>
      </c>
      <c r="O431" s="51" t="s">
        <v>38</v>
      </c>
      <c r="P431" s="48">
        <v>135000</v>
      </c>
      <c r="Q431" s="392">
        <f>N431*P431</f>
        <v>2565000</v>
      </c>
      <c r="R431" s="433"/>
    </row>
    <row r="432" spans="1:18" s="54" customFormat="1" ht="17.100000000000001" customHeight="1" x14ac:dyDescent="0.2">
      <c r="A432" s="68"/>
      <c r="B432" s="49"/>
      <c r="C432" s="9" t="s">
        <v>281</v>
      </c>
      <c r="D432" s="49"/>
      <c r="E432" s="49"/>
      <c r="F432" s="49"/>
      <c r="G432" s="49"/>
      <c r="H432" s="49"/>
      <c r="I432" s="49"/>
      <c r="J432" s="49"/>
      <c r="K432" s="49"/>
      <c r="L432" s="49"/>
      <c r="M432" s="49"/>
      <c r="N432" s="51">
        <v>19</v>
      </c>
      <c r="O432" s="51" t="s">
        <v>38</v>
      </c>
      <c r="P432" s="48">
        <v>135000</v>
      </c>
      <c r="Q432" s="392">
        <f t="shared" ref="Q432:Q439" si="23">N432*P432</f>
        <v>2565000</v>
      </c>
      <c r="R432" s="433"/>
    </row>
    <row r="433" spans="1:18" s="54" customFormat="1" ht="17.100000000000001" customHeight="1" x14ac:dyDescent="0.2">
      <c r="A433" s="68"/>
      <c r="B433" s="49"/>
      <c r="C433" s="9" t="s">
        <v>282</v>
      </c>
      <c r="D433" s="49"/>
      <c r="E433" s="49"/>
      <c r="F433" s="49"/>
      <c r="G433" s="49"/>
      <c r="H433" s="49"/>
      <c r="I433" s="49"/>
      <c r="J433" s="49"/>
      <c r="K433" s="49"/>
      <c r="L433" s="49"/>
      <c r="M433" s="49"/>
      <c r="N433" s="51">
        <v>19</v>
      </c>
      <c r="O433" s="51" t="s">
        <v>38</v>
      </c>
      <c r="P433" s="48">
        <v>135000</v>
      </c>
      <c r="Q433" s="392">
        <f t="shared" si="23"/>
        <v>2565000</v>
      </c>
      <c r="R433" s="433"/>
    </row>
    <row r="434" spans="1:18" s="54" customFormat="1" ht="17.100000000000001" customHeight="1" x14ac:dyDescent="0.2">
      <c r="A434" s="68"/>
      <c r="B434" s="49"/>
      <c r="C434" s="9" t="s">
        <v>283</v>
      </c>
      <c r="D434" s="49"/>
      <c r="E434" s="49"/>
      <c r="F434" s="49"/>
      <c r="G434" s="49"/>
      <c r="H434" s="49"/>
      <c r="I434" s="49"/>
      <c r="J434" s="49"/>
      <c r="K434" s="49"/>
      <c r="L434" s="49"/>
      <c r="M434" s="49"/>
      <c r="N434" s="51">
        <v>19</v>
      </c>
      <c r="O434" s="51" t="s">
        <v>38</v>
      </c>
      <c r="P434" s="48">
        <v>135000</v>
      </c>
      <c r="Q434" s="392">
        <f t="shared" si="23"/>
        <v>2565000</v>
      </c>
      <c r="R434" s="433"/>
    </row>
    <row r="435" spans="1:18" s="54" customFormat="1" ht="17.100000000000001" customHeight="1" x14ac:dyDescent="0.2">
      <c r="A435" s="68"/>
      <c r="B435" s="49"/>
      <c r="C435" s="9" t="s">
        <v>284</v>
      </c>
      <c r="D435" s="49"/>
      <c r="E435" s="49"/>
      <c r="F435" s="49"/>
      <c r="G435" s="49"/>
      <c r="H435" s="49"/>
      <c r="I435" s="49"/>
      <c r="J435" s="49"/>
      <c r="K435" s="49"/>
      <c r="L435" s="49"/>
      <c r="M435" s="49"/>
      <c r="N435" s="51">
        <v>19</v>
      </c>
      <c r="O435" s="51" t="s">
        <v>38</v>
      </c>
      <c r="P435" s="48">
        <v>135000</v>
      </c>
      <c r="Q435" s="392">
        <f t="shared" si="23"/>
        <v>2565000</v>
      </c>
      <c r="R435" s="433"/>
    </row>
    <row r="436" spans="1:18" s="54" customFormat="1" ht="17.100000000000001" customHeight="1" x14ac:dyDescent="0.2">
      <c r="A436" s="68"/>
      <c r="B436" s="49"/>
      <c r="C436" s="9" t="s">
        <v>285</v>
      </c>
      <c r="D436" s="49"/>
      <c r="E436" s="49"/>
      <c r="F436" s="49"/>
      <c r="G436" s="49"/>
      <c r="H436" s="49"/>
      <c r="I436" s="49"/>
      <c r="J436" s="49"/>
      <c r="K436" s="49"/>
      <c r="L436" s="49"/>
      <c r="M436" s="49"/>
      <c r="N436" s="51">
        <v>14</v>
      </c>
      <c r="O436" s="51" t="s">
        <v>38</v>
      </c>
      <c r="P436" s="48">
        <v>135000</v>
      </c>
      <c r="Q436" s="392">
        <f t="shared" si="23"/>
        <v>1890000</v>
      </c>
      <c r="R436" s="433"/>
    </row>
    <row r="437" spans="1:18" s="54" customFormat="1" ht="17.100000000000001" customHeight="1" x14ac:dyDescent="0.2">
      <c r="A437" s="68"/>
      <c r="B437" s="49"/>
      <c r="C437" s="9" t="s">
        <v>286</v>
      </c>
      <c r="D437" s="49"/>
      <c r="E437" s="49"/>
      <c r="F437" s="49"/>
      <c r="G437" s="49"/>
      <c r="H437" s="49"/>
      <c r="I437" s="49"/>
      <c r="J437" s="49"/>
      <c r="K437" s="49"/>
      <c r="L437" s="49"/>
      <c r="M437" s="49"/>
      <c r="N437" s="51">
        <v>14</v>
      </c>
      <c r="O437" s="51" t="s">
        <v>38</v>
      </c>
      <c r="P437" s="48">
        <v>135000</v>
      </c>
      <c r="Q437" s="392">
        <f t="shared" si="23"/>
        <v>1890000</v>
      </c>
      <c r="R437" s="433"/>
    </row>
    <row r="438" spans="1:18" s="54" customFormat="1" ht="17.100000000000001" customHeight="1" x14ac:dyDescent="0.2">
      <c r="A438" s="68"/>
      <c r="B438" s="49"/>
      <c r="C438" s="9" t="s">
        <v>287</v>
      </c>
      <c r="D438" s="49"/>
      <c r="E438" s="49"/>
      <c r="F438" s="49"/>
      <c r="G438" s="49"/>
      <c r="H438" s="49"/>
      <c r="I438" s="49"/>
      <c r="J438" s="49"/>
      <c r="K438" s="49"/>
      <c r="L438" s="49"/>
      <c r="M438" s="49"/>
      <c r="N438" s="51">
        <v>14</v>
      </c>
      <c r="O438" s="51" t="s">
        <v>38</v>
      </c>
      <c r="P438" s="48">
        <v>135000</v>
      </c>
      <c r="Q438" s="392">
        <f t="shared" si="23"/>
        <v>1890000</v>
      </c>
      <c r="R438" s="433"/>
    </row>
    <row r="439" spans="1:18" s="54" customFormat="1" ht="17.100000000000001" customHeight="1" x14ac:dyDescent="0.2">
      <c r="A439" s="68"/>
      <c r="B439" s="49"/>
      <c r="C439" s="9" t="s">
        <v>288</v>
      </c>
      <c r="D439" s="49"/>
      <c r="E439" s="49"/>
      <c r="F439" s="49"/>
      <c r="G439" s="49"/>
      <c r="H439" s="49"/>
      <c r="I439" s="49"/>
      <c r="J439" s="49"/>
      <c r="K439" s="49"/>
      <c r="L439" s="49"/>
      <c r="M439" s="49"/>
      <c r="N439" s="51">
        <v>14</v>
      </c>
      <c r="O439" s="51" t="s">
        <v>38</v>
      </c>
      <c r="P439" s="48">
        <v>135000</v>
      </c>
      <c r="Q439" s="392">
        <f t="shared" si="23"/>
        <v>1890000</v>
      </c>
      <c r="R439" s="433"/>
    </row>
    <row r="440" spans="1:18" ht="17.100000000000001" customHeight="1" x14ac:dyDescent="0.2">
      <c r="A440" s="28"/>
      <c r="B440" s="49" t="s">
        <v>19</v>
      </c>
      <c r="C440" s="49" t="s">
        <v>401</v>
      </c>
      <c r="D440" s="25"/>
      <c r="E440" s="25"/>
      <c r="F440" s="25"/>
      <c r="G440" s="25"/>
      <c r="H440" s="45"/>
      <c r="I440" s="45"/>
      <c r="J440" s="45"/>
      <c r="K440" s="45"/>
      <c r="L440" s="45"/>
      <c r="M440" s="45"/>
      <c r="N440" s="44"/>
      <c r="O440" s="44"/>
      <c r="P440" s="32"/>
      <c r="Q440" s="390">
        <f>Q441+Q452+Q454+Q457</f>
        <v>201216000</v>
      </c>
      <c r="R440" s="897"/>
    </row>
    <row r="441" spans="1:18" ht="17.100000000000001" customHeight="1" x14ac:dyDescent="0.2">
      <c r="A441" s="28"/>
      <c r="B441" s="25"/>
      <c r="C441" s="49" t="s">
        <v>402</v>
      </c>
      <c r="D441" s="25"/>
      <c r="E441" s="25"/>
      <c r="F441" s="25"/>
      <c r="G441" s="25"/>
      <c r="H441" s="45"/>
      <c r="I441" s="45"/>
      <c r="J441" s="45"/>
      <c r="K441" s="45"/>
      <c r="L441" s="45"/>
      <c r="M441" s="45"/>
      <c r="N441" s="44"/>
      <c r="O441" s="44"/>
      <c r="P441" s="32"/>
      <c r="Q441" s="390">
        <f>SUM(Q442:Q451)</f>
        <v>61306000</v>
      </c>
      <c r="R441" s="897"/>
    </row>
    <row r="442" spans="1:18" ht="17.100000000000001" customHeight="1" x14ac:dyDescent="0.2">
      <c r="A442" s="28"/>
      <c r="B442" s="25"/>
      <c r="C442" s="52" t="s">
        <v>22</v>
      </c>
      <c r="D442" s="49" t="s">
        <v>118</v>
      </c>
      <c r="E442" s="49">
        <v>3</v>
      </c>
      <c r="F442" s="49" t="s">
        <v>213</v>
      </c>
      <c r="G442" s="49" t="s">
        <v>11</v>
      </c>
      <c r="H442" s="49">
        <v>6</v>
      </c>
      <c r="I442" s="49" t="s">
        <v>403</v>
      </c>
      <c r="J442" s="49" t="s">
        <v>119</v>
      </c>
      <c r="K442" s="45"/>
      <c r="L442" s="45"/>
      <c r="M442" s="45"/>
      <c r="N442" s="44">
        <f>E442*H442</f>
        <v>18</v>
      </c>
      <c r="O442" s="51" t="s">
        <v>16</v>
      </c>
      <c r="P442" s="32">
        <v>1057000</v>
      </c>
      <c r="Q442" s="390">
        <f>N442*P442</f>
        <v>19026000</v>
      </c>
      <c r="R442" s="897"/>
    </row>
    <row r="443" spans="1:18" s="54" customFormat="1" ht="17.100000000000001" customHeight="1" x14ac:dyDescent="0.2">
      <c r="A443" s="68"/>
      <c r="B443" s="49"/>
      <c r="C443" s="9" t="s">
        <v>232</v>
      </c>
      <c r="D443" s="49" t="s">
        <v>118</v>
      </c>
      <c r="E443" s="49">
        <v>2</v>
      </c>
      <c r="F443" s="49" t="s">
        <v>213</v>
      </c>
      <c r="G443" s="49" t="s">
        <v>11</v>
      </c>
      <c r="H443" s="49">
        <v>4</v>
      </c>
      <c r="I443" s="49" t="s">
        <v>403</v>
      </c>
      <c r="J443" s="49" t="s">
        <v>119</v>
      </c>
      <c r="K443" s="49"/>
      <c r="L443" s="49"/>
      <c r="M443" s="49"/>
      <c r="N443" s="51">
        <f>E443*H443</f>
        <v>8</v>
      </c>
      <c r="O443" s="51" t="s">
        <v>16</v>
      </c>
      <c r="P443" s="48">
        <v>1057000</v>
      </c>
      <c r="Q443" s="392">
        <f>N443*P443</f>
        <v>8456000</v>
      </c>
      <c r="R443" s="433"/>
    </row>
    <row r="444" spans="1:18" s="54" customFormat="1" ht="17.100000000000001" customHeight="1" x14ac:dyDescent="0.2">
      <c r="A444" s="68"/>
      <c r="B444" s="49"/>
      <c r="C444" s="9" t="s">
        <v>281</v>
      </c>
      <c r="D444" s="49" t="s">
        <v>118</v>
      </c>
      <c r="E444" s="49">
        <v>2</v>
      </c>
      <c r="F444" s="49" t="s">
        <v>213</v>
      </c>
      <c r="G444" s="49" t="s">
        <v>11</v>
      </c>
      <c r="H444" s="49">
        <v>2</v>
      </c>
      <c r="I444" s="49" t="s">
        <v>403</v>
      </c>
      <c r="J444" s="49" t="s">
        <v>119</v>
      </c>
      <c r="K444" s="49"/>
      <c r="L444" s="49"/>
      <c r="M444" s="49"/>
      <c r="N444" s="51">
        <f t="shared" ref="N444:N451" si="24">E444*H444</f>
        <v>4</v>
      </c>
      <c r="O444" s="51" t="s">
        <v>16</v>
      </c>
      <c r="P444" s="48">
        <v>1057000</v>
      </c>
      <c r="Q444" s="392">
        <f t="shared" ref="Q444:Q451" si="25">N444*P444</f>
        <v>4228000</v>
      </c>
      <c r="R444" s="433"/>
    </row>
    <row r="445" spans="1:18" s="54" customFormat="1" ht="17.100000000000001" customHeight="1" x14ac:dyDescent="0.2">
      <c r="A445" s="68"/>
      <c r="B445" s="49"/>
      <c r="C445" s="9" t="s">
        <v>282</v>
      </c>
      <c r="D445" s="49" t="s">
        <v>118</v>
      </c>
      <c r="E445" s="49">
        <v>2</v>
      </c>
      <c r="F445" s="49" t="s">
        <v>213</v>
      </c>
      <c r="G445" s="49" t="s">
        <v>11</v>
      </c>
      <c r="H445" s="49">
        <v>2</v>
      </c>
      <c r="I445" s="49" t="s">
        <v>403</v>
      </c>
      <c r="J445" s="49" t="s">
        <v>119</v>
      </c>
      <c r="K445" s="49"/>
      <c r="L445" s="49"/>
      <c r="M445" s="49"/>
      <c r="N445" s="51">
        <f t="shared" si="24"/>
        <v>4</v>
      </c>
      <c r="O445" s="51" t="s">
        <v>16</v>
      </c>
      <c r="P445" s="48">
        <v>1057000</v>
      </c>
      <c r="Q445" s="392">
        <f t="shared" si="25"/>
        <v>4228000</v>
      </c>
      <c r="R445" s="433"/>
    </row>
    <row r="446" spans="1:18" s="54" customFormat="1" ht="17.100000000000001" customHeight="1" x14ac:dyDescent="0.2">
      <c r="A446" s="68"/>
      <c r="B446" s="49"/>
      <c r="C446" s="9" t="s">
        <v>283</v>
      </c>
      <c r="D446" s="49" t="s">
        <v>118</v>
      </c>
      <c r="E446" s="49">
        <v>2</v>
      </c>
      <c r="F446" s="49" t="s">
        <v>213</v>
      </c>
      <c r="G446" s="49" t="s">
        <v>11</v>
      </c>
      <c r="H446" s="49">
        <v>2</v>
      </c>
      <c r="I446" s="49" t="s">
        <v>403</v>
      </c>
      <c r="J446" s="49" t="s">
        <v>119</v>
      </c>
      <c r="K446" s="49"/>
      <c r="L446" s="49"/>
      <c r="M446" s="49"/>
      <c r="N446" s="51">
        <f t="shared" si="24"/>
        <v>4</v>
      </c>
      <c r="O446" s="51" t="s">
        <v>16</v>
      </c>
      <c r="P446" s="48">
        <v>1057000</v>
      </c>
      <c r="Q446" s="392">
        <f t="shared" si="25"/>
        <v>4228000</v>
      </c>
      <c r="R446" s="433"/>
    </row>
    <row r="447" spans="1:18" s="54" customFormat="1" ht="17.100000000000001" customHeight="1" x14ac:dyDescent="0.2">
      <c r="A447" s="68"/>
      <c r="B447" s="49"/>
      <c r="C447" s="9" t="s">
        <v>284</v>
      </c>
      <c r="D447" s="49" t="s">
        <v>118</v>
      </c>
      <c r="E447" s="49">
        <v>2</v>
      </c>
      <c r="F447" s="49" t="s">
        <v>213</v>
      </c>
      <c r="G447" s="49" t="s">
        <v>11</v>
      </c>
      <c r="H447" s="49">
        <v>2</v>
      </c>
      <c r="I447" s="49" t="s">
        <v>403</v>
      </c>
      <c r="J447" s="49" t="s">
        <v>119</v>
      </c>
      <c r="K447" s="49"/>
      <c r="L447" s="49"/>
      <c r="M447" s="49"/>
      <c r="N447" s="51">
        <f t="shared" si="24"/>
        <v>4</v>
      </c>
      <c r="O447" s="51" t="s">
        <v>16</v>
      </c>
      <c r="P447" s="48">
        <v>1057000</v>
      </c>
      <c r="Q447" s="392">
        <f t="shared" si="25"/>
        <v>4228000</v>
      </c>
      <c r="R447" s="433"/>
    </row>
    <row r="448" spans="1:18" s="54" customFormat="1" ht="17.100000000000001" customHeight="1" x14ac:dyDescent="0.2">
      <c r="A448" s="68"/>
      <c r="B448" s="49"/>
      <c r="C448" s="9" t="s">
        <v>285</v>
      </c>
      <c r="D448" s="49" t="s">
        <v>118</v>
      </c>
      <c r="E448" s="49">
        <v>2</v>
      </c>
      <c r="F448" s="49" t="s">
        <v>213</v>
      </c>
      <c r="G448" s="49" t="s">
        <v>11</v>
      </c>
      <c r="H448" s="49">
        <v>2</v>
      </c>
      <c r="I448" s="49" t="s">
        <v>403</v>
      </c>
      <c r="J448" s="49" t="s">
        <v>119</v>
      </c>
      <c r="K448" s="49"/>
      <c r="L448" s="49"/>
      <c r="M448" s="49"/>
      <c r="N448" s="51">
        <f t="shared" si="24"/>
        <v>4</v>
      </c>
      <c r="O448" s="51" t="s">
        <v>16</v>
      </c>
      <c r="P448" s="48">
        <v>1057000</v>
      </c>
      <c r="Q448" s="392">
        <f t="shared" si="25"/>
        <v>4228000</v>
      </c>
      <c r="R448" s="433"/>
    </row>
    <row r="449" spans="1:18" s="54" customFormat="1" ht="17.100000000000001" customHeight="1" x14ac:dyDescent="0.2">
      <c r="A449" s="68"/>
      <c r="B449" s="49"/>
      <c r="C449" s="9" t="s">
        <v>286</v>
      </c>
      <c r="D449" s="49" t="s">
        <v>118</v>
      </c>
      <c r="E449" s="49">
        <v>2</v>
      </c>
      <c r="F449" s="49" t="s">
        <v>213</v>
      </c>
      <c r="G449" s="49" t="s">
        <v>11</v>
      </c>
      <c r="H449" s="49">
        <v>2</v>
      </c>
      <c r="I449" s="49" t="s">
        <v>403</v>
      </c>
      <c r="J449" s="49" t="s">
        <v>119</v>
      </c>
      <c r="K449" s="49"/>
      <c r="L449" s="49"/>
      <c r="M449" s="49"/>
      <c r="N449" s="51">
        <f t="shared" si="24"/>
        <v>4</v>
      </c>
      <c r="O449" s="51" t="s">
        <v>16</v>
      </c>
      <c r="P449" s="48">
        <v>1057000</v>
      </c>
      <c r="Q449" s="392">
        <f t="shared" si="25"/>
        <v>4228000</v>
      </c>
      <c r="R449" s="433"/>
    </row>
    <row r="450" spans="1:18" s="54" customFormat="1" ht="17.100000000000001" customHeight="1" x14ac:dyDescent="0.2">
      <c r="A450" s="68"/>
      <c r="B450" s="49"/>
      <c r="C450" s="9" t="s">
        <v>287</v>
      </c>
      <c r="D450" s="49" t="s">
        <v>118</v>
      </c>
      <c r="E450" s="49">
        <v>2</v>
      </c>
      <c r="F450" s="49" t="s">
        <v>213</v>
      </c>
      <c r="G450" s="49" t="s">
        <v>11</v>
      </c>
      <c r="H450" s="49">
        <v>2</v>
      </c>
      <c r="I450" s="49" t="s">
        <v>403</v>
      </c>
      <c r="J450" s="49" t="s">
        <v>119</v>
      </c>
      <c r="K450" s="49"/>
      <c r="L450" s="49"/>
      <c r="M450" s="49"/>
      <c r="N450" s="51">
        <f t="shared" si="24"/>
        <v>4</v>
      </c>
      <c r="O450" s="51" t="s">
        <v>16</v>
      </c>
      <c r="P450" s="48">
        <v>1057000</v>
      </c>
      <c r="Q450" s="392">
        <f t="shared" si="25"/>
        <v>4228000</v>
      </c>
      <c r="R450" s="433"/>
    </row>
    <row r="451" spans="1:18" s="54" customFormat="1" ht="17.100000000000001" customHeight="1" x14ac:dyDescent="0.2">
      <c r="A451" s="68"/>
      <c r="B451" s="49"/>
      <c r="C451" s="9" t="s">
        <v>288</v>
      </c>
      <c r="D451" s="49" t="s">
        <v>118</v>
      </c>
      <c r="E451" s="49">
        <v>2</v>
      </c>
      <c r="F451" s="49" t="s">
        <v>213</v>
      </c>
      <c r="G451" s="49" t="s">
        <v>11</v>
      </c>
      <c r="H451" s="49">
        <v>2</v>
      </c>
      <c r="I451" s="49" t="s">
        <v>403</v>
      </c>
      <c r="J451" s="49" t="s">
        <v>119</v>
      </c>
      <c r="K451" s="49"/>
      <c r="L451" s="49"/>
      <c r="M451" s="49"/>
      <c r="N451" s="51">
        <f t="shared" si="24"/>
        <v>4</v>
      </c>
      <c r="O451" s="51" t="s">
        <v>16</v>
      </c>
      <c r="P451" s="48">
        <v>1057000</v>
      </c>
      <c r="Q451" s="392">
        <f t="shared" si="25"/>
        <v>4228000</v>
      </c>
      <c r="R451" s="433"/>
    </row>
    <row r="452" spans="1:18" s="54" customFormat="1" ht="17.100000000000001" customHeight="1" x14ac:dyDescent="0.2">
      <c r="A452" s="68"/>
      <c r="B452" s="49"/>
      <c r="C452" s="5" t="s">
        <v>404</v>
      </c>
      <c r="D452" s="49"/>
      <c r="E452" s="49"/>
      <c r="F452" s="49"/>
      <c r="G452" s="49"/>
      <c r="H452" s="49"/>
      <c r="I452" s="49"/>
      <c r="J452" s="49"/>
      <c r="K452" s="49"/>
      <c r="L452" s="49"/>
      <c r="M452" s="49"/>
      <c r="N452" s="51"/>
      <c r="O452" s="51"/>
      <c r="P452" s="48"/>
      <c r="Q452" s="392">
        <f>Q453</f>
        <v>10872000</v>
      </c>
      <c r="R452" s="433"/>
    </row>
    <row r="453" spans="1:18" s="54" customFormat="1" ht="17.100000000000001" customHeight="1" x14ac:dyDescent="0.2">
      <c r="A453" s="68"/>
      <c r="B453" s="49"/>
      <c r="C453" s="9" t="s">
        <v>405</v>
      </c>
      <c r="D453" s="49" t="s">
        <v>118</v>
      </c>
      <c r="E453" s="49">
        <v>3</v>
      </c>
      <c r="F453" s="49" t="s">
        <v>213</v>
      </c>
      <c r="G453" s="49" t="s">
        <v>11</v>
      </c>
      <c r="H453" s="49">
        <v>4</v>
      </c>
      <c r="I453" s="49" t="s">
        <v>403</v>
      </c>
      <c r="J453" s="49" t="s">
        <v>119</v>
      </c>
      <c r="K453" s="49"/>
      <c r="L453" s="49"/>
      <c r="M453" s="49"/>
      <c r="N453" s="51">
        <f>E453*H453</f>
        <v>12</v>
      </c>
      <c r="O453" s="51" t="s">
        <v>16</v>
      </c>
      <c r="P453" s="48">
        <v>906000</v>
      </c>
      <c r="Q453" s="392">
        <f>N453*P453</f>
        <v>10872000</v>
      </c>
      <c r="R453" s="433"/>
    </row>
    <row r="454" spans="1:18" s="54" customFormat="1" ht="17.100000000000001" customHeight="1" x14ac:dyDescent="0.2">
      <c r="A454" s="68"/>
      <c r="B454" s="49"/>
      <c r="C454" s="5" t="s">
        <v>406</v>
      </c>
      <c r="D454" s="49"/>
      <c r="E454" s="49"/>
      <c r="F454" s="49"/>
      <c r="G454" s="49"/>
      <c r="H454" s="49"/>
      <c r="I454" s="49"/>
      <c r="J454" s="49"/>
      <c r="K454" s="49"/>
      <c r="L454" s="49"/>
      <c r="M454" s="49"/>
      <c r="N454" s="51"/>
      <c r="O454" s="51"/>
      <c r="P454" s="48"/>
      <c r="Q454" s="392">
        <f>Q455+Q456</f>
        <v>18688000</v>
      </c>
      <c r="R454" s="433"/>
    </row>
    <row r="455" spans="1:18" s="54" customFormat="1" ht="17.100000000000001" customHeight="1" x14ac:dyDescent="0.2">
      <c r="A455" s="68"/>
      <c r="B455" s="49"/>
      <c r="C455" s="9" t="s">
        <v>407</v>
      </c>
      <c r="D455" s="49"/>
      <c r="E455" s="49"/>
      <c r="F455" s="49"/>
      <c r="G455" s="49"/>
      <c r="H455" s="49"/>
      <c r="I455" s="49"/>
      <c r="J455" s="49"/>
      <c r="K455" s="49"/>
      <c r="L455" s="49"/>
      <c r="M455" s="49"/>
      <c r="N455" s="51">
        <v>1</v>
      </c>
      <c r="O455" s="51" t="s">
        <v>8</v>
      </c>
      <c r="P455" s="48">
        <v>9408000</v>
      </c>
      <c r="Q455" s="392">
        <f>N455*P455</f>
        <v>9408000</v>
      </c>
      <c r="R455" s="433"/>
    </row>
    <row r="456" spans="1:18" s="54" customFormat="1" ht="17.100000000000001" customHeight="1" x14ac:dyDescent="0.2">
      <c r="A456" s="68"/>
      <c r="B456" s="49"/>
      <c r="C456" s="9" t="s">
        <v>408</v>
      </c>
      <c r="D456" s="49"/>
      <c r="E456" s="49"/>
      <c r="F456" s="49"/>
      <c r="G456" s="49"/>
      <c r="H456" s="49"/>
      <c r="I456" s="49"/>
      <c r="J456" s="49"/>
      <c r="K456" s="49"/>
      <c r="L456" s="49"/>
      <c r="M456" s="49"/>
      <c r="N456" s="51">
        <v>1</v>
      </c>
      <c r="O456" s="51" t="s">
        <v>8</v>
      </c>
      <c r="P456" s="48">
        <v>9280000</v>
      </c>
      <c r="Q456" s="392">
        <f>N456*P456</f>
        <v>9280000</v>
      </c>
      <c r="R456" s="433"/>
    </row>
    <row r="457" spans="1:18" s="54" customFormat="1" ht="17.100000000000001" customHeight="1" x14ac:dyDescent="0.2">
      <c r="A457" s="68"/>
      <c r="B457" s="49"/>
      <c r="C457" s="5" t="s">
        <v>409</v>
      </c>
      <c r="D457" s="49"/>
      <c r="E457" s="49"/>
      <c r="F457" s="49"/>
      <c r="G457" s="49"/>
      <c r="H457" s="49"/>
      <c r="I457" s="49"/>
      <c r="J457" s="49"/>
      <c r="K457" s="49"/>
      <c r="L457" s="49"/>
      <c r="M457" s="49"/>
      <c r="N457" s="68"/>
      <c r="O457" s="68"/>
      <c r="P457" s="68"/>
      <c r="Q457" s="392">
        <f>Q458+Q459</f>
        <v>110350000</v>
      </c>
      <c r="R457" s="433"/>
    </row>
    <row r="458" spans="1:18" s="54" customFormat="1" ht="17.100000000000001" customHeight="1" x14ac:dyDescent="0.2">
      <c r="A458" s="68"/>
      <c r="B458" s="49"/>
      <c r="C458" s="9" t="s">
        <v>785</v>
      </c>
      <c r="D458" s="49"/>
      <c r="E458" s="49"/>
      <c r="F458" s="49"/>
      <c r="G458" s="49"/>
      <c r="H458" s="49"/>
      <c r="I458" s="49"/>
      <c r="J458" s="49"/>
      <c r="K458" s="49"/>
      <c r="L458" s="49"/>
      <c r="M458" s="49"/>
      <c r="N458" s="51">
        <v>2</v>
      </c>
      <c r="O458" s="51" t="s">
        <v>8</v>
      </c>
      <c r="P458" s="48">
        <v>22956000</v>
      </c>
      <c r="Q458" s="392">
        <f>N458*P458</f>
        <v>45912000</v>
      </c>
      <c r="R458" s="433"/>
    </row>
    <row r="459" spans="1:18" s="54" customFormat="1" ht="17.100000000000001" customHeight="1" x14ac:dyDescent="0.2">
      <c r="A459" s="68"/>
      <c r="B459" s="49"/>
      <c r="C459" s="9" t="s">
        <v>786</v>
      </c>
      <c r="D459" s="49"/>
      <c r="E459" s="49"/>
      <c r="F459" s="49"/>
      <c r="G459" s="49"/>
      <c r="H459" s="49"/>
      <c r="I459" s="49"/>
      <c r="J459" s="49"/>
      <c r="K459" s="49"/>
      <c r="L459" s="49"/>
      <c r="M459" s="49"/>
      <c r="N459" s="51">
        <v>2</v>
      </c>
      <c r="O459" s="51" t="s">
        <v>8</v>
      </c>
      <c r="P459" s="48">
        <v>32219000</v>
      </c>
      <c r="Q459" s="392">
        <f>N459*P459</f>
        <v>64438000</v>
      </c>
      <c r="R459" s="433"/>
    </row>
    <row r="460" spans="1:18" ht="17.100000000000001" customHeight="1" x14ac:dyDescent="0.35">
      <c r="A460" s="44">
        <v>521119</v>
      </c>
      <c r="B460" s="24" t="s">
        <v>55</v>
      </c>
      <c r="C460" s="29"/>
      <c r="D460" s="25"/>
      <c r="E460" s="45"/>
      <c r="F460" s="45"/>
      <c r="G460" s="45"/>
      <c r="H460" s="45"/>
      <c r="I460" s="45"/>
      <c r="J460" s="45"/>
      <c r="K460" s="45"/>
      <c r="L460" s="45"/>
      <c r="M460" s="45"/>
      <c r="N460" s="28"/>
      <c r="O460" s="28"/>
      <c r="P460" s="28"/>
      <c r="Q460" s="394">
        <f>Q461</f>
        <v>1295000</v>
      </c>
      <c r="R460" s="454" t="s">
        <v>571</v>
      </c>
    </row>
    <row r="461" spans="1:18" ht="17.100000000000001" customHeight="1" x14ac:dyDescent="0.2">
      <c r="A461" s="44"/>
      <c r="B461" s="49" t="s">
        <v>19</v>
      </c>
      <c r="C461" s="49" t="s">
        <v>637</v>
      </c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44">
        <v>7</v>
      </c>
      <c r="O461" s="51" t="s">
        <v>38</v>
      </c>
      <c r="P461" s="545">
        <v>185000</v>
      </c>
      <c r="Q461" s="390">
        <f>N461*P461</f>
        <v>1295000</v>
      </c>
      <c r="R461" s="897"/>
    </row>
    <row r="462" spans="1:18" s="585" customFormat="1" ht="17.100000000000001" customHeight="1" x14ac:dyDescent="0.2">
      <c r="A462" s="578" t="s">
        <v>787</v>
      </c>
      <c r="B462" s="579" t="s">
        <v>788</v>
      </c>
      <c r="C462" s="580"/>
      <c r="D462" s="579"/>
      <c r="E462" s="581"/>
      <c r="F462" s="581"/>
      <c r="G462" s="581"/>
      <c r="H462" s="581"/>
      <c r="I462" s="581"/>
      <c r="J462" s="581"/>
      <c r="K462" s="581"/>
      <c r="L462" s="581"/>
      <c r="M462" s="581"/>
      <c r="N462" s="582"/>
      <c r="O462" s="582"/>
      <c r="P462" s="582"/>
      <c r="Q462" s="583">
        <f>Q463</f>
        <v>45912000</v>
      </c>
      <c r="R462" s="584"/>
    </row>
    <row r="463" spans="1:18" s="602" customFormat="1" ht="17.100000000000001" customHeight="1" x14ac:dyDescent="0.35">
      <c r="A463" s="596">
        <v>521119</v>
      </c>
      <c r="B463" s="587" t="s">
        <v>55</v>
      </c>
      <c r="C463" s="597"/>
      <c r="D463" s="598"/>
      <c r="E463" s="599"/>
      <c r="F463" s="599"/>
      <c r="G463" s="599"/>
      <c r="H463" s="599"/>
      <c r="I463" s="599"/>
      <c r="J463" s="599"/>
      <c r="K463" s="599"/>
      <c r="L463" s="599"/>
      <c r="M463" s="599"/>
      <c r="N463" s="600"/>
      <c r="O463" s="600"/>
      <c r="P463" s="600"/>
      <c r="Q463" s="601">
        <f>Q464</f>
        <v>45912000</v>
      </c>
      <c r="R463" s="593" t="s">
        <v>562</v>
      </c>
    </row>
    <row r="464" spans="1:18" s="602" customFormat="1" ht="17.100000000000001" customHeight="1" x14ac:dyDescent="0.2">
      <c r="A464" s="596"/>
      <c r="B464" s="589" t="s">
        <v>19</v>
      </c>
      <c r="C464" s="589" t="s">
        <v>789</v>
      </c>
      <c r="D464" s="598"/>
      <c r="E464" s="598"/>
      <c r="F464" s="598"/>
      <c r="G464" s="598"/>
      <c r="H464" s="598"/>
      <c r="I464" s="598"/>
      <c r="J464" s="598"/>
      <c r="K464" s="598"/>
      <c r="L464" s="598"/>
      <c r="M464" s="598"/>
      <c r="N464" s="600">
        <v>2</v>
      </c>
      <c r="O464" s="591" t="s">
        <v>8</v>
      </c>
      <c r="P464" s="603">
        <v>22956000</v>
      </c>
      <c r="Q464" s="604">
        <f>N464*P464</f>
        <v>45912000</v>
      </c>
      <c r="R464" s="605"/>
    </row>
    <row r="465" spans="1:18" s="585" customFormat="1" ht="17.100000000000001" customHeight="1" x14ac:dyDescent="0.2">
      <c r="A465" s="578" t="s">
        <v>790</v>
      </c>
      <c r="B465" s="579" t="s">
        <v>791</v>
      </c>
      <c r="C465" s="580"/>
      <c r="D465" s="579"/>
      <c r="E465" s="581"/>
      <c r="F465" s="581"/>
      <c r="G465" s="581"/>
      <c r="H465" s="581"/>
      <c r="I465" s="581"/>
      <c r="J465" s="581"/>
      <c r="K465" s="581"/>
      <c r="L465" s="581"/>
      <c r="M465" s="581"/>
      <c r="N465" s="582"/>
      <c r="O465" s="582"/>
      <c r="P465" s="582"/>
      <c r="Q465" s="583">
        <f>Q466</f>
        <v>64438000</v>
      </c>
      <c r="R465" s="584"/>
    </row>
    <row r="466" spans="1:18" s="602" customFormat="1" ht="17.100000000000001" customHeight="1" x14ac:dyDescent="0.35">
      <c r="A466" s="596">
        <v>521119</v>
      </c>
      <c r="B466" s="587" t="s">
        <v>55</v>
      </c>
      <c r="C466" s="597"/>
      <c r="D466" s="598"/>
      <c r="E466" s="599"/>
      <c r="F466" s="599"/>
      <c r="G466" s="599"/>
      <c r="H466" s="599"/>
      <c r="I466" s="599"/>
      <c r="J466" s="599"/>
      <c r="K466" s="599"/>
      <c r="L466" s="599"/>
      <c r="M466" s="599"/>
      <c r="N466" s="600"/>
      <c r="O466" s="600"/>
      <c r="P466" s="600"/>
      <c r="Q466" s="601">
        <f>Q467</f>
        <v>64438000</v>
      </c>
      <c r="R466" s="593" t="s">
        <v>562</v>
      </c>
    </row>
    <row r="467" spans="1:18" s="602" customFormat="1" ht="17.100000000000001" customHeight="1" x14ac:dyDescent="0.2">
      <c r="A467" s="596"/>
      <c r="B467" s="589" t="s">
        <v>19</v>
      </c>
      <c r="C467" s="589" t="s">
        <v>789</v>
      </c>
      <c r="D467" s="598"/>
      <c r="E467" s="598"/>
      <c r="F467" s="598"/>
      <c r="G467" s="598"/>
      <c r="H467" s="598"/>
      <c r="I467" s="598"/>
      <c r="J467" s="598"/>
      <c r="K467" s="598"/>
      <c r="L467" s="598"/>
      <c r="M467" s="598"/>
      <c r="N467" s="600">
        <v>2</v>
      </c>
      <c r="O467" s="591" t="s">
        <v>8</v>
      </c>
      <c r="P467" s="603">
        <v>32219000</v>
      </c>
      <c r="Q467" s="604">
        <f>N467*P467</f>
        <v>64438000</v>
      </c>
      <c r="R467" s="605"/>
    </row>
    <row r="468" spans="1:18" s="54" customFormat="1" ht="17.100000000000001" customHeight="1" x14ac:dyDescent="0.2">
      <c r="A468" s="68"/>
      <c r="B468" s="49"/>
      <c r="C468" s="9"/>
      <c r="D468" s="49"/>
      <c r="E468" s="49"/>
      <c r="F468" s="49"/>
      <c r="G468" s="49"/>
      <c r="H468" s="49"/>
      <c r="I468" s="49"/>
      <c r="J468" s="49"/>
      <c r="K468" s="49"/>
      <c r="L468" s="49"/>
      <c r="M468" s="49"/>
      <c r="N468" s="51"/>
      <c r="O468" s="51"/>
      <c r="P468" s="48"/>
      <c r="Q468" s="392"/>
      <c r="R468" s="433"/>
    </row>
    <row r="469" spans="1:18" s="192" customFormat="1" ht="17.100000000000001" customHeight="1" x14ac:dyDescent="0.2">
      <c r="A469" s="168">
        <v>3115</v>
      </c>
      <c r="B469" s="166" t="s">
        <v>412</v>
      </c>
      <c r="C469" s="166"/>
      <c r="D469" s="166"/>
      <c r="E469" s="166"/>
      <c r="F469" s="166"/>
      <c r="G469" s="166"/>
      <c r="H469" s="166"/>
      <c r="I469" s="166"/>
      <c r="J469" s="166"/>
      <c r="K469" s="166"/>
      <c r="L469" s="166"/>
      <c r="M469" s="166"/>
      <c r="N469" s="193"/>
      <c r="O469" s="193"/>
      <c r="P469" s="193"/>
      <c r="Q469" s="389">
        <f>Q470</f>
        <v>300013000</v>
      </c>
      <c r="R469" s="431"/>
    </row>
    <row r="470" spans="1:18" s="187" customFormat="1" ht="17.100000000000001" customHeight="1" x14ac:dyDescent="0.2">
      <c r="A470" s="195" t="s">
        <v>411</v>
      </c>
      <c r="B470" s="184" t="s">
        <v>413</v>
      </c>
      <c r="C470" s="185"/>
      <c r="D470" s="185"/>
      <c r="E470" s="185"/>
      <c r="F470" s="185"/>
      <c r="G470" s="185"/>
      <c r="H470" s="185"/>
      <c r="I470" s="185"/>
      <c r="J470" s="185"/>
      <c r="K470" s="185"/>
      <c r="L470" s="185"/>
      <c r="M470" s="185"/>
      <c r="N470" s="200">
        <v>12</v>
      </c>
      <c r="O470" s="200" t="s">
        <v>234</v>
      </c>
      <c r="P470" s="186"/>
      <c r="Q470" s="355">
        <f>Q471</f>
        <v>300013000</v>
      </c>
      <c r="R470" s="423"/>
    </row>
    <row r="471" spans="1:18" s="54" customFormat="1" ht="17.100000000000001" customHeight="1" x14ac:dyDescent="0.2">
      <c r="A471" s="62" t="s">
        <v>51</v>
      </c>
      <c r="B471" s="253" t="s">
        <v>52</v>
      </c>
      <c r="C471" s="455"/>
      <c r="D471" s="455"/>
      <c r="E471" s="455"/>
      <c r="F471" s="455"/>
      <c r="G471" s="455"/>
      <c r="H471" s="455"/>
      <c r="I471" s="455"/>
      <c r="J471" s="455"/>
      <c r="K471" s="455"/>
      <c r="L471" s="455"/>
      <c r="M471" s="455"/>
      <c r="N471" s="46"/>
      <c r="O471" s="46"/>
      <c r="P471" s="51"/>
      <c r="Q471" s="356">
        <f>Q472+Q512+Q515</f>
        <v>300013000</v>
      </c>
      <c r="R471" s="454"/>
    </row>
    <row r="472" spans="1:18" s="129" customFormat="1" ht="17.100000000000001" customHeight="1" x14ac:dyDescent="0.2">
      <c r="A472" s="137" t="s">
        <v>414</v>
      </c>
      <c r="B472" s="65" t="s">
        <v>415</v>
      </c>
      <c r="C472" s="141"/>
      <c r="D472" s="65"/>
      <c r="E472" s="903"/>
      <c r="F472" s="903"/>
      <c r="G472" s="903"/>
      <c r="H472" s="903"/>
      <c r="I472" s="903"/>
      <c r="J472" s="903"/>
      <c r="K472" s="903"/>
      <c r="L472" s="903"/>
      <c r="M472" s="903"/>
      <c r="N472" s="67"/>
      <c r="O472" s="67"/>
      <c r="P472" s="67"/>
      <c r="Q472" s="375">
        <f>Q473+Q510</f>
        <v>244838000</v>
      </c>
      <c r="R472" s="145"/>
    </row>
    <row r="473" spans="1:18" ht="17.100000000000001" customHeight="1" x14ac:dyDescent="0.35">
      <c r="A473" s="44">
        <v>521119</v>
      </c>
      <c r="B473" s="24" t="s">
        <v>55</v>
      </c>
      <c r="C473" s="29"/>
      <c r="D473" s="25"/>
      <c r="E473" s="45"/>
      <c r="F473" s="45"/>
      <c r="G473" s="45"/>
      <c r="H473" s="45"/>
      <c r="I473" s="45"/>
      <c r="J473" s="45"/>
      <c r="K473" s="45"/>
      <c r="L473" s="45"/>
      <c r="M473" s="45"/>
      <c r="N473" s="28"/>
      <c r="O473" s="28"/>
      <c r="P473" s="28"/>
      <c r="Q473" s="394">
        <f>Q474+Q490</f>
        <v>243543000</v>
      </c>
      <c r="R473" s="454" t="s">
        <v>562</v>
      </c>
    </row>
    <row r="474" spans="1:18" ht="17.100000000000001" customHeight="1" x14ac:dyDescent="0.2">
      <c r="A474" s="44"/>
      <c r="B474" s="49" t="s">
        <v>19</v>
      </c>
      <c r="C474" s="49" t="s">
        <v>394</v>
      </c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8"/>
      <c r="O474" s="28"/>
      <c r="P474" s="28"/>
      <c r="Q474" s="390">
        <f>Q475+Q478+Q480</f>
        <v>26019000</v>
      </c>
      <c r="R474" s="897"/>
    </row>
    <row r="475" spans="1:18" ht="17.100000000000001" customHeight="1" x14ac:dyDescent="0.2">
      <c r="A475" s="28"/>
      <c r="B475" s="25"/>
      <c r="C475" s="49" t="s">
        <v>395</v>
      </c>
      <c r="D475" s="25"/>
      <c r="E475" s="25"/>
      <c r="F475" s="25"/>
      <c r="G475" s="25"/>
      <c r="H475" s="45"/>
      <c r="I475" s="45"/>
      <c r="J475" s="45"/>
      <c r="K475" s="45"/>
      <c r="L475" s="45"/>
      <c r="M475" s="45"/>
      <c r="N475" s="44"/>
      <c r="O475" s="44"/>
      <c r="P475" s="32"/>
      <c r="Q475" s="390">
        <f>Q476+Q477</f>
        <v>2595000</v>
      </c>
      <c r="R475" s="897"/>
    </row>
    <row r="476" spans="1:18" ht="17.100000000000001" customHeight="1" x14ac:dyDescent="0.2">
      <c r="A476" s="28"/>
      <c r="B476" s="25"/>
      <c r="C476" s="52" t="s">
        <v>396</v>
      </c>
      <c r="D476" s="25"/>
      <c r="E476" s="25"/>
      <c r="F476" s="25"/>
      <c r="G476" s="25"/>
      <c r="H476" s="45"/>
      <c r="I476" s="45"/>
      <c r="J476" s="45"/>
      <c r="K476" s="45"/>
      <c r="L476" s="45"/>
      <c r="M476" s="45"/>
      <c r="N476" s="44">
        <v>11</v>
      </c>
      <c r="O476" s="51" t="s">
        <v>38</v>
      </c>
      <c r="P476" s="32">
        <v>135000</v>
      </c>
      <c r="Q476" s="390">
        <f>N476*P476</f>
        <v>1485000</v>
      </c>
      <c r="R476" s="897"/>
    </row>
    <row r="477" spans="1:18" ht="17.100000000000001" customHeight="1" x14ac:dyDescent="0.2">
      <c r="A477" s="28"/>
      <c r="B477" s="25"/>
      <c r="C477" s="52" t="s">
        <v>397</v>
      </c>
      <c r="D477" s="25"/>
      <c r="E477" s="25"/>
      <c r="F477" s="25"/>
      <c r="G477" s="25"/>
      <c r="H477" s="45"/>
      <c r="I477" s="45"/>
      <c r="J477" s="45"/>
      <c r="K477" s="45"/>
      <c r="L477" s="45"/>
      <c r="M477" s="45"/>
      <c r="N477" s="44">
        <v>6</v>
      </c>
      <c r="O477" s="51" t="s">
        <v>38</v>
      </c>
      <c r="P477" s="32">
        <v>185000</v>
      </c>
      <c r="Q477" s="390">
        <f>N477*P477</f>
        <v>1110000</v>
      </c>
      <c r="R477" s="897"/>
    </row>
    <row r="478" spans="1:18" ht="17.100000000000001" customHeight="1" x14ac:dyDescent="0.2">
      <c r="A478" s="28"/>
      <c r="B478" s="25"/>
      <c r="C478" s="49" t="s">
        <v>398</v>
      </c>
      <c r="D478" s="25"/>
      <c r="E478" s="25"/>
      <c r="F478" s="25"/>
      <c r="G478" s="25"/>
      <c r="H478" s="45"/>
      <c r="I478" s="45"/>
      <c r="J478" s="45"/>
      <c r="K478" s="45"/>
      <c r="L478" s="45"/>
      <c r="M478" s="45"/>
      <c r="N478" s="44"/>
      <c r="O478" s="44"/>
      <c r="P478" s="32"/>
      <c r="Q478" s="390">
        <f>Q479</f>
        <v>2364000</v>
      </c>
      <c r="R478" s="897"/>
    </row>
    <row r="479" spans="1:18" ht="17.100000000000001" customHeight="1" x14ac:dyDescent="0.2">
      <c r="A479" s="28"/>
      <c r="B479" s="25"/>
      <c r="C479" s="52" t="s">
        <v>399</v>
      </c>
      <c r="D479" s="25"/>
      <c r="E479" s="25"/>
      <c r="F479" s="25"/>
      <c r="G479" s="25"/>
      <c r="H479" s="45"/>
      <c r="I479" s="45"/>
      <c r="J479" s="45"/>
      <c r="K479" s="45"/>
      <c r="L479" s="45"/>
      <c r="M479" s="45"/>
      <c r="N479" s="44">
        <v>12</v>
      </c>
      <c r="O479" s="51" t="s">
        <v>410</v>
      </c>
      <c r="P479" s="32">
        <v>197000</v>
      </c>
      <c r="Q479" s="390">
        <f>N479*P479</f>
        <v>2364000</v>
      </c>
      <c r="R479" s="897"/>
    </row>
    <row r="480" spans="1:18" ht="17.100000000000001" customHeight="1" x14ac:dyDescent="0.2">
      <c r="A480" s="28"/>
      <c r="B480" s="25"/>
      <c r="C480" s="49" t="s">
        <v>400</v>
      </c>
      <c r="D480" s="25"/>
      <c r="E480" s="25"/>
      <c r="F480" s="25"/>
      <c r="G480" s="25"/>
      <c r="H480" s="45"/>
      <c r="I480" s="45"/>
      <c r="J480" s="45"/>
      <c r="K480" s="45"/>
      <c r="L480" s="45"/>
      <c r="M480" s="45"/>
      <c r="N480" s="44"/>
      <c r="O480" s="44"/>
      <c r="P480" s="32"/>
      <c r="Q480" s="390">
        <f>SUM(Q481:Q489)</f>
        <v>21060000</v>
      </c>
      <c r="R480" s="897"/>
    </row>
    <row r="481" spans="1:18" s="54" customFormat="1" ht="17.100000000000001" customHeight="1" x14ac:dyDescent="0.2">
      <c r="A481" s="68"/>
      <c r="B481" s="49"/>
      <c r="C481" s="9" t="s">
        <v>232</v>
      </c>
      <c r="D481" s="49"/>
      <c r="E481" s="49"/>
      <c r="F481" s="49"/>
      <c r="G481" s="49"/>
      <c r="H481" s="49"/>
      <c r="I481" s="49"/>
      <c r="J481" s="49"/>
      <c r="K481" s="49"/>
      <c r="L481" s="49"/>
      <c r="M481" s="49"/>
      <c r="N481" s="51">
        <v>24</v>
      </c>
      <c r="O481" s="51" t="s">
        <v>38</v>
      </c>
      <c r="P481" s="48">
        <v>135000</v>
      </c>
      <c r="Q481" s="392">
        <f>N481*P481</f>
        <v>3240000</v>
      </c>
      <c r="R481" s="433"/>
    </row>
    <row r="482" spans="1:18" s="54" customFormat="1" ht="17.100000000000001" customHeight="1" x14ac:dyDescent="0.2">
      <c r="A482" s="68"/>
      <c r="B482" s="49"/>
      <c r="C482" s="9" t="s">
        <v>281</v>
      </c>
      <c r="D482" s="49"/>
      <c r="E482" s="49"/>
      <c r="F482" s="49"/>
      <c r="G482" s="49"/>
      <c r="H482" s="49"/>
      <c r="I482" s="49"/>
      <c r="J482" s="49"/>
      <c r="K482" s="49"/>
      <c r="L482" s="49"/>
      <c r="M482" s="49"/>
      <c r="N482" s="51">
        <v>19</v>
      </c>
      <c r="O482" s="51" t="s">
        <v>38</v>
      </c>
      <c r="P482" s="48">
        <v>135000</v>
      </c>
      <c r="Q482" s="392">
        <f t="shared" ref="Q482:Q489" si="26">N482*P482</f>
        <v>2565000</v>
      </c>
      <c r="R482" s="433"/>
    </row>
    <row r="483" spans="1:18" s="54" customFormat="1" ht="17.100000000000001" customHeight="1" x14ac:dyDescent="0.2">
      <c r="A483" s="68"/>
      <c r="B483" s="49"/>
      <c r="C483" s="9" t="s">
        <v>282</v>
      </c>
      <c r="D483" s="49"/>
      <c r="E483" s="49"/>
      <c r="F483" s="49"/>
      <c r="G483" s="49"/>
      <c r="H483" s="49"/>
      <c r="I483" s="49"/>
      <c r="J483" s="49"/>
      <c r="K483" s="49"/>
      <c r="L483" s="49"/>
      <c r="M483" s="49"/>
      <c r="N483" s="51">
        <v>19</v>
      </c>
      <c r="O483" s="51" t="s">
        <v>38</v>
      </c>
      <c r="P483" s="48">
        <v>135000</v>
      </c>
      <c r="Q483" s="392">
        <f t="shared" si="26"/>
        <v>2565000</v>
      </c>
      <c r="R483" s="433"/>
    </row>
    <row r="484" spans="1:18" s="54" customFormat="1" ht="17.100000000000001" customHeight="1" x14ac:dyDescent="0.2">
      <c r="A484" s="68"/>
      <c r="B484" s="49"/>
      <c r="C484" s="9" t="s">
        <v>283</v>
      </c>
      <c r="D484" s="49"/>
      <c r="E484" s="49"/>
      <c r="F484" s="49"/>
      <c r="G484" s="49"/>
      <c r="H484" s="49"/>
      <c r="I484" s="49"/>
      <c r="J484" s="49"/>
      <c r="K484" s="49"/>
      <c r="L484" s="49"/>
      <c r="M484" s="49"/>
      <c r="N484" s="51">
        <v>19</v>
      </c>
      <c r="O484" s="51" t="s">
        <v>38</v>
      </c>
      <c r="P484" s="48">
        <v>135000</v>
      </c>
      <c r="Q484" s="392">
        <f t="shared" si="26"/>
        <v>2565000</v>
      </c>
      <c r="R484" s="433"/>
    </row>
    <row r="485" spans="1:18" s="54" customFormat="1" ht="17.100000000000001" customHeight="1" x14ac:dyDescent="0.2">
      <c r="A485" s="68"/>
      <c r="B485" s="49"/>
      <c r="C485" s="9" t="s">
        <v>284</v>
      </c>
      <c r="D485" s="49"/>
      <c r="E485" s="49"/>
      <c r="F485" s="49"/>
      <c r="G485" s="49"/>
      <c r="H485" s="49"/>
      <c r="I485" s="49"/>
      <c r="J485" s="49"/>
      <c r="K485" s="49"/>
      <c r="L485" s="49"/>
      <c r="M485" s="49"/>
      <c r="N485" s="51">
        <v>19</v>
      </c>
      <c r="O485" s="51" t="s">
        <v>38</v>
      </c>
      <c r="P485" s="48">
        <v>135000</v>
      </c>
      <c r="Q485" s="392">
        <f t="shared" si="26"/>
        <v>2565000</v>
      </c>
      <c r="R485" s="433"/>
    </row>
    <row r="486" spans="1:18" s="54" customFormat="1" ht="17.100000000000001" customHeight="1" x14ac:dyDescent="0.2">
      <c r="A486" s="68"/>
      <c r="B486" s="49"/>
      <c r="C486" s="9" t="s">
        <v>285</v>
      </c>
      <c r="D486" s="49"/>
      <c r="E486" s="49"/>
      <c r="F486" s="49"/>
      <c r="G486" s="49"/>
      <c r="H486" s="49"/>
      <c r="I486" s="49"/>
      <c r="J486" s="49"/>
      <c r="K486" s="49"/>
      <c r="L486" s="49"/>
      <c r="M486" s="49"/>
      <c r="N486" s="51">
        <v>14</v>
      </c>
      <c r="O486" s="51" t="s">
        <v>38</v>
      </c>
      <c r="P486" s="48">
        <v>135000</v>
      </c>
      <c r="Q486" s="392">
        <f t="shared" si="26"/>
        <v>1890000</v>
      </c>
      <c r="R486" s="433"/>
    </row>
    <row r="487" spans="1:18" s="54" customFormat="1" ht="17.100000000000001" customHeight="1" x14ac:dyDescent="0.2">
      <c r="A487" s="68"/>
      <c r="B487" s="49"/>
      <c r="C487" s="9" t="s">
        <v>286</v>
      </c>
      <c r="D487" s="49"/>
      <c r="E487" s="49"/>
      <c r="F487" s="49"/>
      <c r="G487" s="49"/>
      <c r="H487" s="49"/>
      <c r="I487" s="49"/>
      <c r="J487" s="49"/>
      <c r="K487" s="49"/>
      <c r="L487" s="49"/>
      <c r="M487" s="49"/>
      <c r="N487" s="51">
        <v>14</v>
      </c>
      <c r="O487" s="51" t="s">
        <v>38</v>
      </c>
      <c r="P487" s="48">
        <v>135000</v>
      </c>
      <c r="Q487" s="392">
        <f t="shared" si="26"/>
        <v>1890000</v>
      </c>
      <c r="R487" s="433"/>
    </row>
    <row r="488" spans="1:18" s="54" customFormat="1" ht="17.100000000000001" customHeight="1" x14ac:dyDescent="0.2">
      <c r="A488" s="68"/>
      <c r="B488" s="49"/>
      <c r="C488" s="9" t="s">
        <v>287</v>
      </c>
      <c r="D488" s="49"/>
      <c r="E488" s="49"/>
      <c r="F488" s="49"/>
      <c r="G488" s="49"/>
      <c r="H488" s="49"/>
      <c r="I488" s="49"/>
      <c r="J488" s="49"/>
      <c r="K488" s="49"/>
      <c r="L488" s="49"/>
      <c r="M488" s="49"/>
      <c r="N488" s="51">
        <v>14</v>
      </c>
      <c r="O488" s="51" t="s">
        <v>38</v>
      </c>
      <c r="P488" s="48">
        <v>135000</v>
      </c>
      <c r="Q488" s="392">
        <f t="shared" si="26"/>
        <v>1890000</v>
      </c>
      <c r="R488" s="433"/>
    </row>
    <row r="489" spans="1:18" s="54" customFormat="1" ht="17.100000000000001" customHeight="1" x14ac:dyDescent="0.2">
      <c r="A489" s="68"/>
      <c r="B489" s="49"/>
      <c r="C489" s="9" t="s">
        <v>288</v>
      </c>
      <c r="D489" s="49"/>
      <c r="E489" s="49"/>
      <c r="F489" s="49"/>
      <c r="G489" s="49"/>
      <c r="H489" s="49"/>
      <c r="I489" s="49"/>
      <c r="J489" s="49"/>
      <c r="K489" s="49"/>
      <c r="L489" s="49"/>
      <c r="M489" s="49"/>
      <c r="N489" s="51">
        <v>14</v>
      </c>
      <c r="O489" s="51" t="s">
        <v>38</v>
      </c>
      <c r="P489" s="48">
        <v>135000</v>
      </c>
      <c r="Q489" s="392">
        <f t="shared" si="26"/>
        <v>1890000</v>
      </c>
      <c r="R489" s="433"/>
    </row>
    <row r="490" spans="1:18" ht="17.100000000000001" customHeight="1" x14ac:dyDescent="0.2">
      <c r="A490" s="28"/>
      <c r="B490" s="49" t="s">
        <v>19</v>
      </c>
      <c r="C490" s="49" t="s">
        <v>401</v>
      </c>
      <c r="D490" s="25"/>
      <c r="E490" s="25"/>
      <c r="F490" s="25"/>
      <c r="G490" s="25"/>
      <c r="H490" s="45"/>
      <c r="I490" s="45"/>
      <c r="J490" s="45"/>
      <c r="K490" s="45"/>
      <c r="L490" s="45"/>
      <c r="M490" s="45"/>
      <c r="N490" s="44"/>
      <c r="O490" s="44"/>
      <c r="P490" s="32"/>
      <c r="Q490" s="390">
        <f>Q491+Q502+Q504+Q507</f>
        <v>217524000</v>
      </c>
      <c r="R490" s="897"/>
    </row>
    <row r="491" spans="1:18" ht="17.100000000000001" customHeight="1" x14ac:dyDescent="0.2">
      <c r="A491" s="28"/>
      <c r="B491" s="25"/>
      <c r="C491" s="49" t="s">
        <v>402</v>
      </c>
      <c r="D491" s="25"/>
      <c r="E491" s="25"/>
      <c r="F491" s="25"/>
      <c r="G491" s="25"/>
      <c r="H491" s="45"/>
      <c r="I491" s="45"/>
      <c r="J491" s="45"/>
      <c r="K491" s="45"/>
      <c r="L491" s="45"/>
      <c r="M491" s="45"/>
      <c r="N491" s="44"/>
      <c r="O491" s="44"/>
      <c r="P491" s="32"/>
      <c r="Q491" s="390">
        <f>SUM(Q492:Q501)</f>
        <v>73990000</v>
      </c>
      <c r="R491" s="897"/>
    </row>
    <row r="492" spans="1:18" ht="17.100000000000001" customHeight="1" x14ac:dyDescent="0.2">
      <c r="A492" s="28"/>
      <c r="B492" s="25"/>
      <c r="C492" s="52" t="s">
        <v>22</v>
      </c>
      <c r="D492" s="49" t="s">
        <v>118</v>
      </c>
      <c r="E492" s="49">
        <v>3</v>
      </c>
      <c r="F492" s="49" t="s">
        <v>213</v>
      </c>
      <c r="G492" s="49" t="s">
        <v>11</v>
      </c>
      <c r="H492" s="49">
        <v>10</v>
      </c>
      <c r="I492" s="49" t="s">
        <v>403</v>
      </c>
      <c r="J492" s="49" t="s">
        <v>119</v>
      </c>
      <c r="K492" s="45"/>
      <c r="L492" s="45"/>
      <c r="M492" s="45"/>
      <c r="N492" s="44">
        <f>E492*H492</f>
        <v>30</v>
      </c>
      <c r="O492" s="51" t="s">
        <v>16</v>
      </c>
      <c r="P492" s="32">
        <v>1057000</v>
      </c>
      <c r="Q492" s="390">
        <f>N492*P492</f>
        <v>31710000</v>
      </c>
      <c r="R492" s="897"/>
    </row>
    <row r="493" spans="1:18" s="54" customFormat="1" ht="17.100000000000001" customHeight="1" x14ac:dyDescent="0.2">
      <c r="A493" s="68"/>
      <c r="B493" s="49"/>
      <c r="C493" s="9" t="s">
        <v>232</v>
      </c>
      <c r="D493" s="49" t="s">
        <v>118</v>
      </c>
      <c r="E493" s="49">
        <v>2</v>
      </c>
      <c r="F493" s="49" t="s">
        <v>213</v>
      </c>
      <c r="G493" s="49" t="s">
        <v>11</v>
      </c>
      <c r="H493" s="49">
        <v>4</v>
      </c>
      <c r="I493" s="49" t="s">
        <v>403</v>
      </c>
      <c r="J493" s="49" t="s">
        <v>119</v>
      </c>
      <c r="K493" s="49"/>
      <c r="L493" s="49"/>
      <c r="M493" s="49"/>
      <c r="N493" s="51">
        <f>E493*H493</f>
        <v>8</v>
      </c>
      <c r="O493" s="51" t="s">
        <v>16</v>
      </c>
      <c r="P493" s="48">
        <v>1057000</v>
      </c>
      <c r="Q493" s="392">
        <f>N493*P493</f>
        <v>8456000</v>
      </c>
      <c r="R493" s="433"/>
    </row>
    <row r="494" spans="1:18" s="54" customFormat="1" ht="17.100000000000001" customHeight="1" x14ac:dyDescent="0.2">
      <c r="A494" s="68"/>
      <c r="B494" s="49"/>
      <c r="C494" s="9" t="s">
        <v>281</v>
      </c>
      <c r="D494" s="49" t="s">
        <v>118</v>
      </c>
      <c r="E494" s="49">
        <v>2</v>
      </c>
      <c r="F494" s="49" t="s">
        <v>213</v>
      </c>
      <c r="G494" s="49" t="s">
        <v>11</v>
      </c>
      <c r="H494" s="49">
        <v>2</v>
      </c>
      <c r="I494" s="49" t="s">
        <v>403</v>
      </c>
      <c r="J494" s="49" t="s">
        <v>119</v>
      </c>
      <c r="K494" s="49"/>
      <c r="L494" s="49"/>
      <c r="M494" s="49"/>
      <c r="N494" s="51">
        <f t="shared" ref="N494:N501" si="27">E494*H494</f>
        <v>4</v>
      </c>
      <c r="O494" s="51" t="s">
        <v>16</v>
      </c>
      <c r="P494" s="48">
        <v>1057000</v>
      </c>
      <c r="Q494" s="392">
        <f t="shared" ref="Q494:Q501" si="28">N494*P494</f>
        <v>4228000</v>
      </c>
      <c r="R494" s="433"/>
    </row>
    <row r="495" spans="1:18" s="54" customFormat="1" ht="17.100000000000001" customHeight="1" x14ac:dyDescent="0.2">
      <c r="A495" s="68"/>
      <c r="B495" s="49"/>
      <c r="C495" s="9" t="s">
        <v>282</v>
      </c>
      <c r="D495" s="49" t="s">
        <v>118</v>
      </c>
      <c r="E495" s="49">
        <v>2</v>
      </c>
      <c r="F495" s="49" t="s">
        <v>213</v>
      </c>
      <c r="G495" s="49" t="s">
        <v>11</v>
      </c>
      <c r="H495" s="49">
        <v>2</v>
      </c>
      <c r="I495" s="49" t="s">
        <v>403</v>
      </c>
      <c r="J495" s="49" t="s">
        <v>119</v>
      </c>
      <c r="K495" s="49"/>
      <c r="L495" s="49"/>
      <c r="M495" s="49"/>
      <c r="N495" s="51">
        <f t="shared" si="27"/>
        <v>4</v>
      </c>
      <c r="O495" s="51" t="s">
        <v>16</v>
      </c>
      <c r="P495" s="48">
        <v>1057000</v>
      </c>
      <c r="Q495" s="392">
        <f t="shared" si="28"/>
        <v>4228000</v>
      </c>
      <c r="R495" s="433"/>
    </row>
    <row r="496" spans="1:18" s="54" customFormat="1" ht="17.100000000000001" customHeight="1" x14ac:dyDescent="0.2">
      <c r="A496" s="68"/>
      <c r="B496" s="49"/>
      <c r="C496" s="9" t="s">
        <v>283</v>
      </c>
      <c r="D496" s="49" t="s">
        <v>118</v>
      </c>
      <c r="E496" s="49">
        <v>2</v>
      </c>
      <c r="F496" s="49" t="s">
        <v>213</v>
      </c>
      <c r="G496" s="49" t="s">
        <v>11</v>
      </c>
      <c r="H496" s="49">
        <v>2</v>
      </c>
      <c r="I496" s="49" t="s">
        <v>403</v>
      </c>
      <c r="J496" s="49" t="s">
        <v>119</v>
      </c>
      <c r="K496" s="49"/>
      <c r="L496" s="49"/>
      <c r="M496" s="49"/>
      <c r="N496" s="51">
        <f t="shared" si="27"/>
        <v>4</v>
      </c>
      <c r="O496" s="51" t="s">
        <v>16</v>
      </c>
      <c r="P496" s="48">
        <v>1057000</v>
      </c>
      <c r="Q496" s="392">
        <f t="shared" si="28"/>
        <v>4228000</v>
      </c>
      <c r="R496" s="433"/>
    </row>
    <row r="497" spans="1:18" s="54" customFormat="1" ht="17.100000000000001" customHeight="1" x14ac:dyDescent="0.2">
      <c r="A497" s="68"/>
      <c r="B497" s="49"/>
      <c r="C497" s="9" t="s">
        <v>284</v>
      </c>
      <c r="D497" s="49" t="s">
        <v>118</v>
      </c>
      <c r="E497" s="49">
        <v>2</v>
      </c>
      <c r="F497" s="49" t="s">
        <v>213</v>
      </c>
      <c r="G497" s="49" t="s">
        <v>11</v>
      </c>
      <c r="H497" s="49">
        <v>2</v>
      </c>
      <c r="I497" s="49" t="s">
        <v>403</v>
      </c>
      <c r="J497" s="49" t="s">
        <v>119</v>
      </c>
      <c r="K497" s="49"/>
      <c r="L497" s="49"/>
      <c r="M497" s="49"/>
      <c r="N497" s="51">
        <f t="shared" si="27"/>
        <v>4</v>
      </c>
      <c r="O497" s="51" t="s">
        <v>16</v>
      </c>
      <c r="P497" s="48">
        <v>1057000</v>
      </c>
      <c r="Q497" s="392">
        <f t="shared" si="28"/>
        <v>4228000</v>
      </c>
      <c r="R497" s="433"/>
    </row>
    <row r="498" spans="1:18" s="54" customFormat="1" ht="17.100000000000001" customHeight="1" x14ac:dyDescent="0.2">
      <c r="A498" s="68"/>
      <c r="B498" s="49"/>
      <c r="C498" s="9" t="s">
        <v>285</v>
      </c>
      <c r="D498" s="49" t="s">
        <v>118</v>
      </c>
      <c r="E498" s="49">
        <v>2</v>
      </c>
      <c r="F498" s="49" t="s">
        <v>213</v>
      </c>
      <c r="G498" s="49" t="s">
        <v>11</v>
      </c>
      <c r="H498" s="49">
        <v>2</v>
      </c>
      <c r="I498" s="49" t="s">
        <v>403</v>
      </c>
      <c r="J498" s="49" t="s">
        <v>119</v>
      </c>
      <c r="K498" s="49"/>
      <c r="L498" s="49"/>
      <c r="M498" s="49"/>
      <c r="N498" s="51">
        <f t="shared" si="27"/>
        <v>4</v>
      </c>
      <c r="O498" s="51" t="s">
        <v>16</v>
      </c>
      <c r="P498" s="48">
        <v>1057000</v>
      </c>
      <c r="Q498" s="392">
        <f t="shared" si="28"/>
        <v>4228000</v>
      </c>
      <c r="R498" s="433"/>
    </row>
    <row r="499" spans="1:18" s="54" customFormat="1" ht="17.100000000000001" customHeight="1" x14ac:dyDescent="0.2">
      <c r="A499" s="68"/>
      <c r="B499" s="49"/>
      <c r="C499" s="9" t="s">
        <v>286</v>
      </c>
      <c r="D499" s="49" t="s">
        <v>118</v>
      </c>
      <c r="E499" s="49">
        <v>2</v>
      </c>
      <c r="F499" s="49" t="s">
        <v>213</v>
      </c>
      <c r="G499" s="49" t="s">
        <v>11</v>
      </c>
      <c r="H499" s="49">
        <v>2</v>
      </c>
      <c r="I499" s="49" t="s">
        <v>403</v>
      </c>
      <c r="J499" s="49" t="s">
        <v>119</v>
      </c>
      <c r="K499" s="49"/>
      <c r="L499" s="49"/>
      <c r="M499" s="49"/>
      <c r="N499" s="51">
        <f t="shared" si="27"/>
        <v>4</v>
      </c>
      <c r="O499" s="51" t="s">
        <v>16</v>
      </c>
      <c r="P499" s="48">
        <v>1057000</v>
      </c>
      <c r="Q499" s="392">
        <f t="shared" si="28"/>
        <v>4228000</v>
      </c>
      <c r="R499" s="433"/>
    </row>
    <row r="500" spans="1:18" s="54" customFormat="1" ht="17.100000000000001" customHeight="1" x14ac:dyDescent="0.2">
      <c r="A500" s="68"/>
      <c r="B500" s="49"/>
      <c r="C500" s="9" t="s">
        <v>287</v>
      </c>
      <c r="D500" s="49" t="s">
        <v>118</v>
      </c>
      <c r="E500" s="49">
        <v>2</v>
      </c>
      <c r="F500" s="49" t="s">
        <v>213</v>
      </c>
      <c r="G500" s="49" t="s">
        <v>11</v>
      </c>
      <c r="H500" s="49">
        <v>2</v>
      </c>
      <c r="I500" s="49" t="s">
        <v>403</v>
      </c>
      <c r="J500" s="49" t="s">
        <v>119</v>
      </c>
      <c r="K500" s="49"/>
      <c r="L500" s="49"/>
      <c r="M500" s="49"/>
      <c r="N500" s="51">
        <f t="shared" si="27"/>
        <v>4</v>
      </c>
      <c r="O500" s="51" t="s">
        <v>16</v>
      </c>
      <c r="P500" s="48">
        <v>1057000</v>
      </c>
      <c r="Q500" s="392">
        <f t="shared" si="28"/>
        <v>4228000</v>
      </c>
      <c r="R500" s="433"/>
    </row>
    <row r="501" spans="1:18" s="54" customFormat="1" ht="17.100000000000001" customHeight="1" x14ac:dyDescent="0.2">
      <c r="A501" s="68"/>
      <c r="B501" s="49"/>
      <c r="C501" s="9" t="s">
        <v>288</v>
      </c>
      <c r="D501" s="49" t="s">
        <v>118</v>
      </c>
      <c r="E501" s="49">
        <v>2</v>
      </c>
      <c r="F501" s="49" t="s">
        <v>213</v>
      </c>
      <c r="G501" s="49" t="s">
        <v>11</v>
      </c>
      <c r="H501" s="49">
        <v>2</v>
      </c>
      <c r="I501" s="49" t="s">
        <v>403</v>
      </c>
      <c r="J501" s="49" t="s">
        <v>119</v>
      </c>
      <c r="K501" s="49"/>
      <c r="L501" s="49"/>
      <c r="M501" s="49"/>
      <c r="N501" s="51">
        <f t="shared" si="27"/>
        <v>4</v>
      </c>
      <c r="O501" s="51" t="s">
        <v>16</v>
      </c>
      <c r="P501" s="48">
        <v>1057000</v>
      </c>
      <c r="Q501" s="392">
        <f t="shared" si="28"/>
        <v>4228000</v>
      </c>
      <c r="R501" s="433"/>
    </row>
    <row r="502" spans="1:18" s="54" customFormat="1" ht="17.100000000000001" customHeight="1" x14ac:dyDescent="0.2">
      <c r="A502" s="68"/>
      <c r="B502" s="49"/>
      <c r="C502" s="5" t="s">
        <v>404</v>
      </c>
      <c r="D502" s="49"/>
      <c r="E502" s="49"/>
      <c r="F502" s="49"/>
      <c r="G502" s="49"/>
      <c r="H502" s="49"/>
      <c r="I502" s="49"/>
      <c r="J502" s="49"/>
      <c r="K502" s="49"/>
      <c r="L502" s="49"/>
      <c r="M502" s="49"/>
      <c r="N502" s="51"/>
      <c r="O502" s="51"/>
      <c r="P502" s="48"/>
      <c r="Q502" s="392">
        <f>Q503</f>
        <v>14496000</v>
      </c>
      <c r="R502" s="433"/>
    </row>
    <row r="503" spans="1:18" s="54" customFormat="1" ht="17.100000000000001" customHeight="1" x14ac:dyDescent="0.2">
      <c r="A503" s="68"/>
      <c r="B503" s="49"/>
      <c r="C503" s="9" t="s">
        <v>405</v>
      </c>
      <c r="D503" s="49" t="s">
        <v>118</v>
      </c>
      <c r="E503" s="49">
        <v>4</v>
      </c>
      <c r="F503" s="49" t="s">
        <v>213</v>
      </c>
      <c r="G503" s="49" t="s">
        <v>11</v>
      </c>
      <c r="H503" s="49">
        <v>4</v>
      </c>
      <c r="I503" s="49" t="s">
        <v>403</v>
      </c>
      <c r="J503" s="49" t="s">
        <v>119</v>
      </c>
      <c r="K503" s="49"/>
      <c r="L503" s="49"/>
      <c r="M503" s="49"/>
      <c r="N503" s="51">
        <f>E503*H503</f>
        <v>16</v>
      </c>
      <c r="O503" s="51" t="s">
        <v>16</v>
      </c>
      <c r="P503" s="48">
        <v>906000</v>
      </c>
      <c r="Q503" s="392">
        <f>N503*P503</f>
        <v>14496000</v>
      </c>
      <c r="R503" s="433"/>
    </row>
    <row r="504" spans="1:18" s="54" customFormat="1" ht="17.100000000000001" customHeight="1" x14ac:dyDescent="0.2">
      <c r="A504" s="68"/>
      <c r="B504" s="49"/>
      <c r="C504" s="5" t="s">
        <v>406</v>
      </c>
      <c r="D504" s="49"/>
      <c r="E504" s="49"/>
      <c r="F504" s="49"/>
      <c r="G504" s="49"/>
      <c r="H504" s="49"/>
      <c r="I504" s="49"/>
      <c r="J504" s="49"/>
      <c r="K504" s="49"/>
      <c r="L504" s="49"/>
      <c r="M504" s="49"/>
      <c r="N504" s="51"/>
      <c r="O504" s="51"/>
      <c r="P504" s="48"/>
      <c r="Q504" s="392">
        <f>Q505+Q506</f>
        <v>18688000</v>
      </c>
      <c r="R504" s="433"/>
    </row>
    <row r="505" spans="1:18" s="54" customFormat="1" ht="17.100000000000001" customHeight="1" x14ac:dyDescent="0.2">
      <c r="A505" s="68"/>
      <c r="B505" s="49"/>
      <c r="C505" s="9" t="s">
        <v>407</v>
      </c>
      <c r="D505" s="49"/>
      <c r="E505" s="49"/>
      <c r="F505" s="49"/>
      <c r="G505" s="49"/>
      <c r="H505" s="49"/>
      <c r="I505" s="49"/>
      <c r="J505" s="49"/>
      <c r="K505" s="49"/>
      <c r="L505" s="49"/>
      <c r="M505" s="49"/>
      <c r="N505" s="51">
        <v>1</v>
      </c>
      <c r="O505" s="51" t="s">
        <v>8</v>
      </c>
      <c r="P505" s="48">
        <v>9408000</v>
      </c>
      <c r="Q505" s="392">
        <f>N505*P505</f>
        <v>9408000</v>
      </c>
      <c r="R505" s="433"/>
    </row>
    <row r="506" spans="1:18" s="54" customFormat="1" ht="17.100000000000001" customHeight="1" x14ac:dyDescent="0.2">
      <c r="A506" s="68"/>
      <c r="B506" s="49"/>
      <c r="C506" s="9" t="s">
        <v>408</v>
      </c>
      <c r="D506" s="49"/>
      <c r="E506" s="49"/>
      <c r="F506" s="49"/>
      <c r="G506" s="49"/>
      <c r="H506" s="49"/>
      <c r="I506" s="49"/>
      <c r="J506" s="49"/>
      <c r="K506" s="49"/>
      <c r="L506" s="49"/>
      <c r="M506" s="49"/>
      <c r="N506" s="51">
        <v>1</v>
      </c>
      <c r="O506" s="51" t="s">
        <v>8</v>
      </c>
      <c r="P506" s="48">
        <v>9280000</v>
      </c>
      <c r="Q506" s="392">
        <f>N506*P506</f>
        <v>9280000</v>
      </c>
      <c r="R506" s="433"/>
    </row>
    <row r="507" spans="1:18" s="54" customFormat="1" ht="17.100000000000001" customHeight="1" x14ac:dyDescent="0.2">
      <c r="A507" s="68"/>
      <c r="B507" s="49"/>
      <c r="C507" s="5" t="s">
        <v>409</v>
      </c>
      <c r="D507" s="49"/>
      <c r="E507" s="49"/>
      <c r="F507" s="49"/>
      <c r="G507" s="49"/>
      <c r="H507" s="49"/>
      <c r="I507" s="49"/>
      <c r="J507" s="49"/>
      <c r="K507" s="49"/>
      <c r="L507" s="49"/>
      <c r="M507" s="49"/>
      <c r="N507" s="68"/>
      <c r="O507" s="68"/>
      <c r="P507" s="68"/>
      <c r="Q507" s="392">
        <f>Q509+Q508</f>
        <v>110350000</v>
      </c>
      <c r="R507" s="433"/>
    </row>
    <row r="508" spans="1:18" s="54" customFormat="1" ht="17.100000000000001" customHeight="1" x14ac:dyDescent="0.2">
      <c r="A508" s="68"/>
      <c r="B508" s="49"/>
      <c r="C508" s="9" t="s">
        <v>792</v>
      </c>
      <c r="D508" s="49"/>
      <c r="E508" s="49"/>
      <c r="F508" s="49"/>
      <c r="G508" s="49"/>
      <c r="H508" s="49"/>
      <c r="I508" s="49"/>
      <c r="J508" s="49"/>
      <c r="K508" s="49"/>
      <c r="L508" s="49"/>
      <c r="M508" s="49"/>
      <c r="N508" s="51">
        <v>2</v>
      </c>
      <c r="O508" s="51" t="s">
        <v>8</v>
      </c>
      <c r="P508" s="48">
        <v>22956000</v>
      </c>
      <c r="Q508" s="392">
        <f>N508*P508</f>
        <v>45912000</v>
      </c>
      <c r="R508" s="433"/>
    </row>
    <row r="509" spans="1:18" s="54" customFormat="1" ht="17.100000000000001" customHeight="1" x14ac:dyDescent="0.2">
      <c r="A509" s="68"/>
      <c r="B509" s="49"/>
      <c r="C509" s="9" t="s">
        <v>786</v>
      </c>
      <c r="D509" s="49"/>
      <c r="E509" s="49"/>
      <c r="F509" s="49"/>
      <c r="G509" s="49"/>
      <c r="H509" s="49"/>
      <c r="I509" s="49"/>
      <c r="J509" s="49"/>
      <c r="K509" s="49"/>
      <c r="L509" s="49"/>
      <c r="M509" s="49"/>
      <c r="N509" s="51">
        <v>2</v>
      </c>
      <c r="O509" s="51" t="s">
        <v>8</v>
      </c>
      <c r="P509" s="48">
        <v>32219000</v>
      </c>
      <c r="Q509" s="392">
        <f>N509*P509</f>
        <v>64438000</v>
      </c>
      <c r="R509" s="433"/>
    </row>
    <row r="510" spans="1:18" ht="17.100000000000001" customHeight="1" x14ac:dyDescent="0.35">
      <c r="A510" s="274">
        <v>521119</v>
      </c>
      <c r="B510" s="24" t="s">
        <v>55</v>
      </c>
      <c r="C510" s="29"/>
      <c r="D510" s="25"/>
      <c r="E510" s="45"/>
      <c r="F510" s="45"/>
      <c r="G510" s="45"/>
      <c r="H510" s="45"/>
      <c r="I510" s="45"/>
      <c r="J510" s="45"/>
      <c r="K510" s="45"/>
      <c r="L510" s="45"/>
      <c r="M510" s="45"/>
      <c r="N510" s="28"/>
      <c r="O510" s="28"/>
      <c r="P510" s="28"/>
      <c r="Q510" s="394">
        <f>Q511</f>
        <v>1295000</v>
      </c>
      <c r="R510" s="454" t="s">
        <v>571</v>
      </c>
    </row>
    <row r="511" spans="1:18" ht="17.100000000000001" customHeight="1" x14ac:dyDescent="0.2">
      <c r="A511" s="44"/>
      <c r="B511" s="49" t="s">
        <v>19</v>
      </c>
      <c r="C511" s="49" t="s">
        <v>638</v>
      </c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44">
        <v>7</v>
      </c>
      <c r="O511" s="51" t="s">
        <v>38</v>
      </c>
      <c r="P511" s="545">
        <v>185000</v>
      </c>
      <c r="Q511" s="390">
        <f>N511*P511</f>
        <v>1295000</v>
      </c>
      <c r="R511" s="897"/>
    </row>
    <row r="512" spans="1:18" s="585" customFormat="1" ht="17.100000000000001" customHeight="1" x14ac:dyDescent="0.2">
      <c r="A512" s="578" t="s">
        <v>793</v>
      </c>
      <c r="B512" s="579" t="s">
        <v>788</v>
      </c>
      <c r="C512" s="580"/>
      <c r="D512" s="579"/>
      <c r="E512" s="581"/>
      <c r="F512" s="581"/>
      <c r="G512" s="581"/>
      <c r="H512" s="581"/>
      <c r="I512" s="581"/>
      <c r="J512" s="581"/>
      <c r="K512" s="581"/>
      <c r="L512" s="581"/>
      <c r="M512" s="581"/>
      <c r="N512" s="582"/>
      <c r="O512" s="582"/>
      <c r="P512" s="582"/>
      <c r="Q512" s="583">
        <f>Q513</f>
        <v>22956000</v>
      </c>
      <c r="R512" s="584"/>
    </row>
    <row r="513" spans="1:18" s="602" customFormat="1" ht="17.100000000000001" customHeight="1" x14ac:dyDescent="0.35">
      <c r="A513" s="596">
        <v>521119</v>
      </c>
      <c r="B513" s="587" t="s">
        <v>55</v>
      </c>
      <c r="C513" s="597"/>
      <c r="D513" s="598"/>
      <c r="E513" s="599"/>
      <c r="F513" s="599"/>
      <c r="G513" s="599"/>
      <c r="H513" s="599"/>
      <c r="I513" s="599"/>
      <c r="J513" s="599"/>
      <c r="K513" s="599"/>
      <c r="L513" s="599"/>
      <c r="M513" s="599"/>
      <c r="N513" s="600"/>
      <c r="O513" s="600"/>
      <c r="P513" s="600"/>
      <c r="Q513" s="601">
        <f>Q514</f>
        <v>22956000</v>
      </c>
      <c r="R513" s="593" t="s">
        <v>562</v>
      </c>
    </row>
    <row r="514" spans="1:18" s="602" customFormat="1" ht="17.100000000000001" customHeight="1" x14ac:dyDescent="0.2">
      <c r="A514" s="596"/>
      <c r="B514" s="589" t="s">
        <v>19</v>
      </c>
      <c r="C514" s="589" t="s">
        <v>789</v>
      </c>
      <c r="D514" s="598"/>
      <c r="E514" s="598"/>
      <c r="F514" s="598"/>
      <c r="G514" s="598"/>
      <c r="H514" s="598"/>
      <c r="I514" s="598"/>
      <c r="J514" s="598"/>
      <c r="K514" s="598"/>
      <c r="L514" s="598"/>
      <c r="M514" s="598"/>
      <c r="N514" s="600">
        <v>1</v>
      </c>
      <c r="O514" s="591" t="s">
        <v>8</v>
      </c>
      <c r="P514" s="603">
        <v>22956000</v>
      </c>
      <c r="Q514" s="604">
        <f>N514*P514</f>
        <v>22956000</v>
      </c>
      <c r="R514" s="605"/>
    </row>
    <row r="515" spans="1:18" s="585" customFormat="1" ht="17.100000000000001" customHeight="1" x14ac:dyDescent="0.2">
      <c r="A515" s="578" t="s">
        <v>794</v>
      </c>
      <c r="B515" s="579" t="s">
        <v>791</v>
      </c>
      <c r="C515" s="580"/>
      <c r="D515" s="579"/>
      <c r="E515" s="581"/>
      <c r="F515" s="581"/>
      <c r="G515" s="581"/>
      <c r="H515" s="581"/>
      <c r="I515" s="581"/>
      <c r="J515" s="581"/>
      <c r="K515" s="581"/>
      <c r="L515" s="581"/>
      <c r="M515" s="581"/>
      <c r="N515" s="582"/>
      <c r="O515" s="582"/>
      <c r="P515" s="582"/>
      <c r="Q515" s="583">
        <f>Q516</f>
        <v>32219000</v>
      </c>
      <c r="R515" s="584"/>
    </row>
    <row r="516" spans="1:18" s="602" customFormat="1" ht="17.100000000000001" customHeight="1" x14ac:dyDescent="0.35">
      <c r="A516" s="596">
        <v>521119</v>
      </c>
      <c r="B516" s="587" t="s">
        <v>55</v>
      </c>
      <c r="C516" s="597"/>
      <c r="D516" s="598"/>
      <c r="E516" s="599"/>
      <c r="F516" s="599"/>
      <c r="G516" s="599"/>
      <c r="H516" s="599"/>
      <c r="I516" s="599"/>
      <c r="J516" s="599"/>
      <c r="K516" s="599"/>
      <c r="L516" s="599"/>
      <c r="M516" s="599"/>
      <c r="N516" s="600"/>
      <c r="O516" s="600"/>
      <c r="P516" s="600"/>
      <c r="Q516" s="601">
        <f>Q517</f>
        <v>32219000</v>
      </c>
      <c r="R516" s="593" t="s">
        <v>562</v>
      </c>
    </row>
    <row r="517" spans="1:18" s="602" customFormat="1" ht="17.100000000000001" customHeight="1" x14ac:dyDescent="0.2">
      <c r="A517" s="596"/>
      <c r="B517" s="589" t="s">
        <v>19</v>
      </c>
      <c r="C517" s="589" t="s">
        <v>789</v>
      </c>
      <c r="D517" s="598"/>
      <c r="E517" s="598"/>
      <c r="F517" s="598"/>
      <c r="G517" s="598"/>
      <c r="H517" s="598"/>
      <c r="I517" s="598"/>
      <c r="J517" s="598"/>
      <c r="K517" s="598"/>
      <c r="L517" s="598"/>
      <c r="M517" s="598"/>
      <c r="N517" s="600">
        <v>1</v>
      </c>
      <c r="O517" s="591" t="s">
        <v>8</v>
      </c>
      <c r="P517" s="603">
        <v>32219000</v>
      </c>
      <c r="Q517" s="604">
        <f>N517*P517</f>
        <v>32219000</v>
      </c>
      <c r="R517" s="605"/>
    </row>
    <row r="518" spans="1:18" s="54" customFormat="1" ht="17.100000000000001" customHeight="1" x14ac:dyDescent="0.2">
      <c r="A518" s="68"/>
      <c r="B518" s="49"/>
      <c r="C518" s="9"/>
      <c r="D518" s="49"/>
      <c r="E518" s="49"/>
      <c r="F518" s="49"/>
      <c r="G518" s="49"/>
      <c r="H518" s="49"/>
      <c r="I518" s="49"/>
      <c r="J518" s="49"/>
      <c r="K518" s="49"/>
      <c r="L518" s="49"/>
      <c r="M518" s="49"/>
      <c r="N518" s="51"/>
      <c r="O518" s="51"/>
      <c r="P518" s="48"/>
      <c r="Q518" s="392"/>
      <c r="R518" s="433"/>
    </row>
    <row r="519" spans="1:18" s="192" customFormat="1" ht="17.100000000000001" customHeight="1" x14ac:dyDescent="0.2">
      <c r="A519" s="168">
        <v>3116</v>
      </c>
      <c r="B519" s="166" t="s">
        <v>795</v>
      </c>
      <c r="C519" s="166"/>
      <c r="D519" s="166"/>
      <c r="E519" s="166"/>
      <c r="F519" s="166"/>
      <c r="G519" s="166"/>
      <c r="H519" s="166"/>
      <c r="I519" s="166"/>
      <c r="J519" s="166"/>
      <c r="K519" s="166"/>
      <c r="L519" s="166"/>
      <c r="M519" s="166"/>
      <c r="N519" s="193"/>
      <c r="O519" s="193"/>
      <c r="P519" s="193"/>
      <c r="Q519" s="389">
        <f>Q520</f>
        <v>341714000</v>
      </c>
      <c r="R519" s="431"/>
    </row>
    <row r="520" spans="1:18" s="187" customFormat="1" ht="17.100000000000001" customHeight="1" x14ac:dyDescent="0.2">
      <c r="A520" s="195" t="s">
        <v>416</v>
      </c>
      <c r="B520" s="184" t="s">
        <v>796</v>
      </c>
      <c r="C520" s="185"/>
      <c r="D520" s="185"/>
      <c r="E520" s="185"/>
      <c r="F520" s="185"/>
      <c r="G520" s="185"/>
      <c r="H520" s="185"/>
      <c r="I520" s="185"/>
      <c r="J520" s="185"/>
      <c r="K520" s="185"/>
      <c r="L520" s="185"/>
      <c r="M520" s="185"/>
      <c r="N520" s="200">
        <v>12</v>
      </c>
      <c r="O520" s="200" t="s">
        <v>234</v>
      </c>
      <c r="P520" s="186"/>
      <c r="Q520" s="355">
        <f>Q521</f>
        <v>341714000</v>
      </c>
      <c r="R520" s="423"/>
    </row>
    <row r="521" spans="1:18" s="54" customFormat="1" ht="17.100000000000001" customHeight="1" x14ac:dyDescent="0.2">
      <c r="A521" s="62" t="s">
        <v>51</v>
      </c>
      <c r="B521" s="253" t="s">
        <v>52</v>
      </c>
      <c r="C521" s="455"/>
      <c r="D521" s="455"/>
      <c r="E521" s="455"/>
      <c r="F521" s="455"/>
      <c r="G521" s="455"/>
      <c r="H521" s="455"/>
      <c r="I521" s="455"/>
      <c r="J521" s="455"/>
      <c r="K521" s="455"/>
      <c r="L521" s="455"/>
      <c r="M521" s="455"/>
      <c r="N521" s="46"/>
      <c r="O521" s="46"/>
      <c r="P521" s="51"/>
      <c r="Q521" s="356">
        <f>Q522+Q562+Q565</f>
        <v>341714000</v>
      </c>
      <c r="R521" s="454"/>
    </row>
    <row r="522" spans="1:18" s="129" customFormat="1" ht="17.100000000000001" customHeight="1" x14ac:dyDescent="0.2">
      <c r="A522" s="137" t="s">
        <v>305</v>
      </c>
      <c r="B522" s="65" t="s">
        <v>797</v>
      </c>
      <c r="C522" s="141"/>
      <c r="D522" s="65"/>
      <c r="E522" s="903"/>
      <c r="F522" s="903"/>
      <c r="G522" s="903"/>
      <c r="H522" s="903"/>
      <c r="I522" s="903"/>
      <c r="J522" s="903"/>
      <c r="K522" s="903"/>
      <c r="L522" s="903"/>
      <c r="M522" s="903"/>
      <c r="N522" s="67"/>
      <c r="O522" s="67"/>
      <c r="P522" s="67"/>
      <c r="Q522" s="375">
        <f>Q523+Q560</f>
        <v>231364000</v>
      </c>
      <c r="R522" s="145"/>
    </row>
    <row r="523" spans="1:18" ht="17.100000000000001" customHeight="1" x14ac:dyDescent="0.35">
      <c r="A523" s="44">
        <v>521119</v>
      </c>
      <c r="B523" s="24" t="s">
        <v>55</v>
      </c>
      <c r="C523" s="29"/>
      <c r="D523" s="25"/>
      <c r="E523" s="45"/>
      <c r="F523" s="45"/>
      <c r="G523" s="45"/>
      <c r="H523" s="45"/>
      <c r="I523" s="45"/>
      <c r="J523" s="45"/>
      <c r="K523" s="45"/>
      <c r="L523" s="45"/>
      <c r="M523" s="45"/>
      <c r="N523" s="28"/>
      <c r="O523" s="28"/>
      <c r="P523" s="28"/>
      <c r="Q523" s="394">
        <f>Q524+Q540</f>
        <v>230069000</v>
      </c>
      <c r="R523" s="454" t="s">
        <v>562</v>
      </c>
    </row>
    <row r="524" spans="1:18" ht="17.100000000000001" customHeight="1" x14ac:dyDescent="0.2">
      <c r="A524" s="44"/>
      <c r="B524" s="49" t="s">
        <v>19</v>
      </c>
      <c r="C524" s="49" t="s">
        <v>394</v>
      </c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8"/>
      <c r="O524" s="28"/>
      <c r="P524" s="28"/>
      <c r="Q524" s="390">
        <f>Q525+Q528+Q530</f>
        <v>24264000</v>
      </c>
      <c r="R524" s="897"/>
    </row>
    <row r="525" spans="1:18" ht="17.100000000000001" customHeight="1" x14ac:dyDescent="0.2">
      <c r="A525" s="28"/>
      <c r="B525" s="25"/>
      <c r="C525" s="49" t="s">
        <v>395</v>
      </c>
      <c r="D525" s="25"/>
      <c r="E525" s="25"/>
      <c r="F525" s="25"/>
      <c r="G525" s="25"/>
      <c r="H525" s="45"/>
      <c r="I525" s="45"/>
      <c r="J525" s="45"/>
      <c r="K525" s="45"/>
      <c r="L525" s="45"/>
      <c r="M525" s="45"/>
      <c r="N525" s="44"/>
      <c r="O525" s="44"/>
      <c r="P525" s="32"/>
      <c r="Q525" s="390">
        <f>Q526+Q527</f>
        <v>2595000</v>
      </c>
      <c r="R525" s="897"/>
    </row>
    <row r="526" spans="1:18" ht="17.100000000000001" customHeight="1" x14ac:dyDescent="0.2">
      <c r="A526" s="28"/>
      <c r="B526" s="25"/>
      <c r="C526" s="52" t="s">
        <v>396</v>
      </c>
      <c r="D526" s="25"/>
      <c r="E526" s="25"/>
      <c r="F526" s="25"/>
      <c r="G526" s="25"/>
      <c r="H526" s="45"/>
      <c r="I526" s="45"/>
      <c r="J526" s="45"/>
      <c r="K526" s="45"/>
      <c r="L526" s="45"/>
      <c r="M526" s="45"/>
      <c r="N526" s="44">
        <v>11</v>
      </c>
      <c r="O526" s="51" t="s">
        <v>38</v>
      </c>
      <c r="P526" s="32">
        <v>135000</v>
      </c>
      <c r="Q526" s="390">
        <f>N526*P526</f>
        <v>1485000</v>
      </c>
      <c r="R526" s="897"/>
    </row>
    <row r="527" spans="1:18" ht="17.100000000000001" customHeight="1" x14ac:dyDescent="0.2">
      <c r="A527" s="28"/>
      <c r="B527" s="25"/>
      <c r="C527" s="52" t="s">
        <v>397</v>
      </c>
      <c r="D527" s="25"/>
      <c r="E527" s="25"/>
      <c r="F527" s="25"/>
      <c r="G527" s="25"/>
      <c r="H527" s="45"/>
      <c r="I527" s="45"/>
      <c r="J527" s="45"/>
      <c r="K527" s="45"/>
      <c r="L527" s="45"/>
      <c r="M527" s="45"/>
      <c r="N527" s="44">
        <v>6</v>
      </c>
      <c r="O527" s="51" t="s">
        <v>38</v>
      </c>
      <c r="P527" s="32">
        <v>185000</v>
      </c>
      <c r="Q527" s="390">
        <f>N527*P527</f>
        <v>1110000</v>
      </c>
      <c r="R527" s="897"/>
    </row>
    <row r="528" spans="1:18" ht="17.100000000000001" customHeight="1" x14ac:dyDescent="0.2">
      <c r="A528" s="28"/>
      <c r="B528" s="25"/>
      <c r="C528" s="49" t="s">
        <v>398</v>
      </c>
      <c r="D528" s="25"/>
      <c r="E528" s="25"/>
      <c r="F528" s="25"/>
      <c r="G528" s="25"/>
      <c r="H528" s="45"/>
      <c r="I528" s="45"/>
      <c r="J528" s="45"/>
      <c r="K528" s="45"/>
      <c r="L528" s="45"/>
      <c r="M528" s="45"/>
      <c r="N528" s="44"/>
      <c r="O528" s="44"/>
      <c r="P528" s="32"/>
      <c r="Q528" s="390">
        <f>Q529</f>
        <v>2364000</v>
      </c>
      <c r="R528" s="897"/>
    </row>
    <row r="529" spans="1:18" ht="17.100000000000001" customHeight="1" x14ac:dyDescent="0.2">
      <c r="A529" s="28"/>
      <c r="B529" s="25"/>
      <c r="C529" s="52" t="s">
        <v>399</v>
      </c>
      <c r="D529" s="25"/>
      <c r="E529" s="25"/>
      <c r="F529" s="25"/>
      <c r="G529" s="25"/>
      <c r="H529" s="45"/>
      <c r="I529" s="45"/>
      <c r="J529" s="45"/>
      <c r="K529" s="45"/>
      <c r="L529" s="45"/>
      <c r="M529" s="45"/>
      <c r="N529" s="44">
        <v>12</v>
      </c>
      <c r="O529" s="51" t="s">
        <v>410</v>
      </c>
      <c r="P529" s="32">
        <v>197000</v>
      </c>
      <c r="Q529" s="390">
        <f>N529*P529</f>
        <v>2364000</v>
      </c>
      <c r="R529" s="897"/>
    </row>
    <row r="530" spans="1:18" ht="17.100000000000001" customHeight="1" x14ac:dyDescent="0.2">
      <c r="A530" s="28"/>
      <c r="B530" s="25"/>
      <c r="C530" s="49" t="s">
        <v>400</v>
      </c>
      <c r="D530" s="25"/>
      <c r="E530" s="25"/>
      <c r="F530" s="25"/>
      <c r="G530" s="25"/>
      <c r="H530" s="45"/>
      <c r="I530" s="45"/>
      <c r="J530" s="45"/>
      <c r="K530" s="45"/>
      <c r="L530" s="45"/>
      <c r="M530" s="45"/>
      <c r="N530" s="44"/>
      <c r="O530" s="44"/>
      <c r="P530" s="32"/>
      <c r="Q530" s="390">
        <f>SUM(Q531:Q539)</f>
        <v>19305000</v>
      </c>
      <c r="R530" s="897"/>
    </row>
    <row r="531" spans="1:18" s="54" customFormat="1" ht="17.100000000000001" customHeight="1" x14ac:dyDescent="0.2">
      <c r="A531" s="68"/>
      <c r="B531" s="49"/>
      <c r="C531" s="9" t="s">
        <v>232</v>
      </c>
      <c r="D531" s="49"/>
      <c r="E531" s="49"/>
      <c r="F531" s="49"/>
      <c r="G531" s="49"/>
      <c r="H531" s="49"/>
      <c r="I531" s="49"/>
      <c r="J531" s="49"/>
      <c r="K531" s="49"/>
      <c r="L531" s="49"/>
      <c r="M531" s="49"/>
      <c r="N531" s="51">
        <v>22</v>
      </c>
      <c r="O531" s="51" t="s">
        <v>38</v>
      </c>
      <c r="P531" s="48">
        <v>135000</v>
      </c>
      <c r="Q531" s="392">
        <f>N531*P531</f>
        <v>2970000</v>
      </c>
      <c r="R531" s="433"/>
    </row>
    <row r="532" spans="1:18" s="54" customFormat="1" ht="17.100000000000001" customHeight="1" x14ac:dyDescent="0.2">
      <c r="A532" s="68"/>
      <c r="B532" s="49"/>
      <c r="C532" s="9" t="s">
        <v>281</v>
      </c>
      <c r="D532" s="49"/>
      <c r="E532" s="49"/>
      <c r="F532" s="49"/>
      <c r="G532" s="49"/>
      <c r="H532" s="49"/>
      <c r="I532" s="49"/>
      <c r="J532" s="49"/>
      <c r="K532" s="49"/>
      <c r="L532" s="49"/>
      <c r="M532" s="49"/>
      <c r="N532" s="51">
        <v>19</v>
      </c>
      <c r="O532" s="51" t="s">
        <v>38</v>
      </c>
      <c r="P532" s="48">
        <v>135000</v>
      </c>
      <c r="Q532" s="392">
        <f t="shared" ref="Q532:Q539" si="29">N532*P532</f>
        <v>2565000</v>
      </c>
      <c r="R532" s="433"/>
    </row>
    <row r="533" spans="1:18" s="54" customFormat="1" ht="17.100000000000001" customHeight="1" x14ac:dyDescent="0.2">
      <c r="A533" s="68"/>
      <c r="B533" s="49"/>
      <c r="C533" s="9" t="s">
        <v>282</v>
      </c>
      <c r="D533" s="49"/>
      <c r="E533" s="49"/>
      <c r="F533" s="49"/>
      <c r="G533" s="49"/>
      <c r="H533" s="49"/>
      <c r="I533" s="49"/>
      <c r="J533" s="49"/>
      <c r="K533" s="49"/>
      <c r="L533" s="49"/>
      <c r="M533" s="49"/>
      <c r="N533" s="51">
        <v>18</v>
      </c>
      <c r="O533" s="51" t="s">
        <v>38</v>
      </c>
      <c r="P533" s="48">
        <v>135000</v>
      </c>
      <c r="Q533" s="392">
        <f t="shared" si="29"/>
        <v>2430000</v>
      </c>
      <c r="R533" s="433"/>
    </row>
    <row r="534" spans="1:18" s="54" customFormat="1" ht="17.100000000000001" customHeight="1" x14ac:dyDescent="0.2">
      <c r="A534" s="68"/>
      <c r="B534" s="49"/>
      <c r="C534" s="9" t="s">
        <v>283</v>
      </c>
      <c r="D534" s="49"/>
      <c r="E534" s="49"/>
      <c r="F534" s="49"/>
      <c r="G534" s="49"/>
      <c r="H534" s="49"/>
      <c r="I534" s="49"/>
      <c r="J534" s="49"/>
      <c r="K534" s="49"/>
      <c r="L534" s="49"/>
      <c r="M534" s="49"/>
      <c r="N534" s="51">
        <v>14</v>
      </c>
      <c r="O534" s="51" t="s">
        <v>38</v>
      </c>
      <c r="P534" s="48">
        <v>135000</v>
      </c>
      <c r="Q534" s="392">
        <f t="shared" si="29"/>
        <v>1890000</v>
      </c>
      <c r="R534" s="433"/>
    </row>
    <row r="535" spans="1:18" s="54" customFormat="1" ht="17.100000000000001" customHeight="1" x14ac:dyDescent="0.2">
      <c r="A535" s="68"/>
      <c r="B535" s="49"/>
      <c r="C535" s="9" t="s">
        <v>284</v>
      </c>
      <c r="D535" s="49"/>
      <c r="E535" s="49"/>
      <c r="F535" s="49"/>
      <c r="G535" s="49"/>
      <c r="H535" s="49"/>
      <c r="I535" s="49"/>
      <c r="J535" s="49"/>
      <c r="K535" s="49"/>
      <c r="L535" s="49"/>
      <c r="M535" s="49"/>
      <c r="N535" s="51">
        <v>14</v>
      </c>
      <c r="O535" s="51" t="s">
        <v>38</v>
      </c>
      <c r="P535" s="48">
        <v>135000</v>
      </c>
      <c r="Q535" s="392">
        <f t="shared" si="29"/>
        <v>1890000</v>
      </c>
      <c r="R535" s="433"/>
    </row>
    <row r="536" spans="1:18" s="54" customFormat="1" ht="17.100000000000001" customHeight="1" x14ac:dyDescent="0.2">
      <c r="A536" s="68"/>
      <c r="B536" s="49"/>
      <c r="C536" s="9" t="s">
        <v>285</v>
      </c>
      <c r="D536" s="49"/>
      <c r="E536" s="49"/>
      <c r="F536" s="49"/>
      <c r="G536" s="49"/>
      <c r="H536" s="49"/>
      <c r="I536" s="49"/>
      <c r="J536" s="49"/>
      <c r="K536" s="49"/>
      <c r="L536" s="49"/>
      <c r="M536" s="49"/>
      <c r="N536" s="51">
        <v>14</v>
      </c>
      <c r="O536" s="51" t="s">
        <v>38</v>
      </c>
      <c r="P536" s="48">
        <v>135000</v>
      </c>
      <c r="Q536" s="392">
        <f t="shared" si="29"/>
        <v>1890000</v>
      </c>
      <c r="R536" s="433"/>
    </row>
    <row r="537" spans="1:18" s="54" customFormat="1" ht="17.100000000000001" customHeight="1" x14ac:dyDescent="0.2">
      <c r="A537" s="68"/>
      <c r="B537" s="49"/>
      <c r="C537" s="9" t="s">
        <v>286</v>
      </c>
      <c r="D537" s="49"/>
      <c r="E537" s="49"/>
      <c r="F537" s="49"/>
      <c r="G537" s="49"/>
      <c r="H537" s="49"/>
      <c r="I537" s="49"/>
      <c r="J537" s="49"/>
      <c r="K537" s="49"/>
      <c r="L537" s="49"/>
      <c r="M537" s="49"/>
      <c r="N537" s="51">
        <v>14</v>
      </c>
      <c r="O537" s="51" t="s">
        <v>38</v>
      </c>
      <c r="P537" s="48">
        <v>135000</v>
      </c>
      <c r="Q537" s="392">
        <f t="shared" si="29"/>
        <v>1890000</v>
      </c>
      <c r="R537" s="433"/>
    </row>
    <row r="538" spans="1:18" s="54" customFormat="1" ht="17.100000000000001" customHeight="1" x14ac:dyDescent="0.2">
      <c r="A538" s="68"/>
      <c r="B538" s="49"/>
      <c r="C538" s="9" t="s">
        <v>287</v>
      </c>
      <c r="D538" s="49"/>
      <c r="E538" s="49"/>
      <c r="F538" s="49"/>
      <c r="G538" s="49"/>
      <c r="H538" s="49"/>
      <c r="I538" s="49"/>
      <c r="J538" s="49"/>
      <c r="K538" s="49"/>
      <c r="L538" s="49"/>
      <c r="M538" s="49"/>
      <c r="N538" s="51">
        <v>14</v>
      </c>
      <c r="O538" s="51" t="s">
        <v>38</v>
      </c>
      <c r="P538" s="48">
        <v>135000</v>
      </c>
      <c r="Q538" s="392">
        <f t="shared" si="29"/>
        <v>1890000</v>
      </c>
      <c r="R538" s="433"/>
    </row>
    <row r="539" spans="1:18" s="54" customFormat="1" ht="17.100000000000001" customHeight="1" x14ac:dyDescent="0.2">
      <c r="A539" s="68"/>
      <c r="B539" s="49"/>
      <c r="C539" s="9" t="s">
        <v>288</v>
      </c>
      <c r="D539" s="49"/>
      <c r="E539" s="49"/>
      <c r="F539" s="49"/>
      <c r="G539" s="49"/>
      <c r="H539" s="49"/>
      <c r="I539" s="49"/>
      <c r="J539" s="49"/>
      <c r="K539" s="49"/>
      <c r="L539" s="49"/>
      <c r="M539" s="49"/>
      <c r="N539" s="51">
        <v>14</v>
      </c>
      <c r="O539" s="51" t="s">
        <v>38</v>
      </c>
      <c r="P539" s="48">
        <v>135000</v>
      </c>
      <c r="Q539" s="392">
        <f t="shared" si="29"/>
        <v>1890000</v>
      </c>
      <c r="R539" s="433"/>
    </row>
    <row r="540" spans="1:18" ht="17.100000000000001" customHeight="1" x14ac:dyDescent="0.2">
      <c r="A540" s="699"/>
      <c r="B540" s="49" t="s">
        <v>19</v>
      </c>
      <c r="C540" s="49" t="s">
        <v>401</v>
      </c>
      <c r="D540" s="25"/>
      <c r="E540" s="25"/>
      <c r="F540" s="25"/>
      <c r="G540" s="25"/>
      <c r="H540" s="45"/>
      <c r="I540" s="45"/>
      <c r="J540" s="45"/>
      <c r="K540" s="45"/>
      <c r="L540" s="45"/>
      <c r="M540" s="45"/>
      <c r="N540" s="44"/>
      <c r="O540" s="44"/>
      <c r="P540" s="32"/>
      <c r="Q540" s="390">
        <f>Q541+Q552+Q554+Q557</f>
        <v>205805000</v>
      </c>
      <c r="R540" s="897"/>
    </row>
    <row r="541" spans="1:18" ht="17.100000000000001" customHeight="1" x14ac:dyDescent="0.2">
      <c r="A541" s="28"/>
      <c r="B541" s="25"/>
      <c r="C541" s="49" t="s">
        <v>402</v>
      </c>
      <c r="D541" s="25"/>
      <c r="E541" s="25"/>
      <c r="F541" s="25"/>
      <c r="G541" s="25"/>
      <c r="H541" s="45"/>
      <c r="I541" s="45"/>
      <c r="J541" s="45"/>
      <c r="K541" s="45"/>
      <c r="L541" s="45"/>
      <c r="M541" s="45"/>
      <c r="N541" s="44"/>
      <c r="O541" s="44"/>
      <c r="P541" s="32"/>
      <c r="Q541" s="390">
        <f>SUM(Q542:Q551)</f>
        <v>62363000</v>
      </c>
      <c r="R541" s="897"/>
    </row>
    <row r="542" spans="1:18" ht="17.100000000000001" customHeight="1" x14ac:dyDescent="0.2">
      <c r="A542" s="28"/>
      <c r="B542" s="25"/>
      <c r="C542" s="52" t="s">
        <v>22</v>
      </c>
      <c r="D542" s="49" t="s">
        <v>118</v>
      </c>
      <c r="E542" s="49">
        <v>3</v>
      </c>
      <c r="F542" s="49" t="s">
        <v>213</v>
      </c>
      <c r="G542" s="49" t="s">
        <v>11</v>
      </c>
      <c r="H542" s="49">
        <v>7</v>
      </c>
      <c r="I542" s="49" t="s">
        <v>403</v>
      </c>
      <c r="J542" s="49" t="s">
        <v>119</v>
      </c>
      <c r="K542" s="45"/>
      <c r="L542" s="45"/>
      <c r="M542" s="45"/>
      <c r="N542" s="44">
        <f>E542*H542</f>
        <v>21</v>
      </c>
      <c r="O542" s="51" t="s">
        <v>16</v>
      </c>
      <c r="P542" s="32">
        <v>1057000</v>
      </c>
      <c r="Q542" s="390">
        <f>N542*P542</f>
        <v>22197000</v>
      </c>
      <c r="R542" s="897"/>
    </row>
    <row r="543" spans="1:18" s="54" customFormat="1" ht="17.100000000000001" customHeight="1" x14ac:dyDescent="0.2">
      <c r="A543" s="68"/>
      <c r="B543" s="49"/>
      <c r="C543" s="9" t="s">
        <v>232</v>
      </c>
      <c r="D543" s="49" t="s">
        <v>118</v>
      </c>
      <c r="E543" s="49">
        <v>2</v>
      </c>
      <c r="F543" s="49" t="s">
        <v>213</v>
      </c>
      <c r="G543" s="49" t="s">
        <v>11</v>
      </c>
      <c r="H543" s="49">
        <v>3</v>
      </c>
      <c r="I543" s="49" t="s">
        <v>403</v>
      </c>
      <c r="J543" s="49" t="s">
        <v>119</v>
      </c>
      <c r="K543" s="49"/>
      <c r="L543" s="49"/>
      <c r="M543" s="49"/>
      <c r="N543" s="51">
        <f>E543*H543</f>
        <v>6</v>
      </c>
      <c r="O543" s="51" t="s">
        <v>16</v>
      </c>
      <c r="P543" s="48">
        <v>1057000</v>
      </c>
      <c r="Q543" s="392">
        <f>N543*P543</f>
        <v>6342000</v>
      </c>
      <c r="R543" s="433"/>
    </row>
    <row r="544" spans="1:18" s="54" customFormat="1" ht="17.100000000000001" customHeight="1" x14ac:dyDescent="0.2">
      <c r="A544" s="68"/>
      <c r="B544" s="49"/>
      <c r="C544" s="9" t="s">
        <v>281</v>
      </c>
      <c r="D544" s="49" t="s">
        <v>118</v>
      </c>
      <c r="E544" s="49">
        <v>2</v>
      </c>
      <c r="F544" s="49" t="s">
        <v>213</v>
      </c>
      <c r="G544" s="49" t="s">
        <v>11</v>
      </c>
      <c r="H544" s="49">
        <v>2</v>
      </c>
      <c r="I544" s="49" t="s">
        <v>403</v>
      </c>
      <c r="J544" s="49" t="s">
        <v>119</v>
      </c>
      <c r="K544" s="49"/>
      <c r="L544" s="49"/>
      <c r="M544" s="49"/>
      <c r="N544" s="51">
        <f t="shared" ref="N544:N551" si="30">E544*H544</f>
        <v>4</v>
      </c>
      <c r="O544" s="51" t="s">
        <v>16</v>
      </c>
      <c r="P544" s="48">
        <v>1057000</v>
      </c>
      <c r="Q544" s="392">
        <f t="shared" ref="Q544:Q551" si="31">N544*P544</f>
        <v>4228000</v>
      </c>
      <c r="R544" s="433"/>
    </row>
    <row r="545" spans="1:18" s="54" customFormat="1" ht="17.100000000000001" customHeight="1" x14ac:dyDescent="0.2">
      <c r="A545" s="68"/>
      <c r="B545" s="49"/>
      <c r="C545" s="9" t="s">
        <v>282</v>
      </c>
      <c r="D545" s="49" t="s">
        <v>118</v>
      </c>
      <c r="E545" s="49">
        <v>2</v>
      </c>
      <c r="F545" s="49" t="s">
        <v>213</v>
      </c>
      <c r="G545" s="49" t="s">
        <v>11</v>
      </c>
      <c r="H545" s="49">
        <v>2</v>
      </c>
      <c r="I545" s="49" t="s">
        <v>403</v>
      </c>
      <c r="J545" s="49" t="s">
        <v>119</v>
      </c>
      <c r="K545" s="49"/>
      <c r="L545" s="49"/>
      <c r="M545" s="49"/>
      <c r="N545" s="51">
        <f t="shared" si="30"/>
        <v>4</v>
      </c>
      <c r="O545" s="51" t="s">
        <v>16</v>
      </c>
      <c r="P545" s="48">
        <v>1057000</v>
      </c>
      <c r="Q545" s="392">
        <f t="shared" si="31"/>
        <v>4228000</v>
      </c>
      <c r="R545" s="433"/>
    </row>
    <row r="546" spans="1:18" s="54" customFormat="1" ht="17.100000000000001" customHeight="1" x14ac:dyDescent="0.2">
      <c r="A546" s="68"/>
      <c r="B546" s="49"/>
      <c r="C546" s="9" t="s">
        <v>283</v>
      </c>
      <c r="D546" s="49" t="s">
        <v>118</v>
      </c>
      <c r="E546" s="49">
        <v>2</v>
      </c>
      <c r="F546" s="49" t="s">
        <v>213</v>
      </c>
      <c r="G546" s="49" t="s">
        <v>11</v>
      </c>
      <c r="H546" s="49">
        <v>2</v>
      </c>
      <c r="I546" s="49" t="s">
        <v>403</v>
      </c>
      <c r="J546" s="49" t="s">
        <v>119</v>
      </c>
      <c r="K546" s="49"/>
      <c r="L546" s="49"/>
      <c r="M546" s="49"/>
      <c r="N546" s="51">
        <f t="shared" si="30"/>
        <v>4</v>
      </c>
      <c r="O546" s="51" t="s">
        <v>16</v>
      </c>
      <c r="P546" s="48">
        <v>1057000</v>
      </c>
      <c r="Q546" s="392">
        <f t="shared" si="31"/>
        <v>4228000</v>
      </c>
      <c r="R546" s="433"/>
    </row>
    <row r="547" spans="1:18" s="54" customFormat="1" ht="17.100000000000001" customHeight="1" x14ac:dyDescent="0.2">
      <c r="A547" s="68"/>
      <c r="B547" s="49"/>
      <c r="C547" s="9" t="s">
        <v>284</v>
      </c>
      <c r="D547" s="49" t="s">
        <v>118</v>
      </c>
      <c r="E547" s="49">
        <v>2</v>
      </c>
      <c r="F547" s="49" t="s">
        <v>213</v>
      </c>
      <c r="G547" s="49" t="s">
        <v>11</v>
      </c>
      <c r="H547" s="49">
        <v>2</v>
      </c>
      <c r="I547" s="49" t="s">
        <v>403</v>
      </c>
      <c r="J547" s="49" t="s">
        <v>119</v>
      </c>
      <c r="K547" s="49"/>
      <c r="L547" s="49"/>
      <c r="M547" s="49"/>
      <c r="N547" s="51">
        <f t="shared" si="30"/>
        <v>4</v>
      </c>
      <c r="O547" s="51" t="s">
        <v>16</v>
      </c>
      <c r="P547" s="48">
        <v>1057000</v>
      </c>
      <c r="Q547" s="392">
        <f t="shared" si="31"/>
        <v>4228000</v>
      </c>
      <c r="R547" s="433"/>
    </row>
    <row r="548" spans="1:18" s="54" customFormat="1" ht="17.100000000000001" customHeight="1" x14ac:dyDescent="0.2">
      <c r="A548" s="68"/>
      <c r="B548" s="49"/>
      <c r="C548" s="9" t="s">
        <v>285</v>
      </c>
      <c r="D548" s="49" t="s">
        <v>118</v>
      </c>
      <c r="E548" s="49">
        <v>2</v>
      </c>
      <c r="F548" s="49" t="s">
        <v>213</v>
      </c>
      <c r="G548" s="49" t="s">
        <v>11</v>
      </c>
      <c r="H548" s="49">
        <v>2</v>
      </c>
      <c r="I548" s="49" t="s">
        <v>403</v>
      </c>
      <c r="J548" s="49" t="s">
        <v>119</v>
      </c>
      <c r="K548" s="49"/>
      <c r="L548" s="49"/>
      <c r="M548" s="49"/>
      <c r="N548" s="51">
        <f t="shared" si="30"/>
        <v>4</v>
      </c>
      <c r="O548" s="51" t="s">
        <v>16</v>
      </c>
      <c r="P548" s="48">
        <v>1057000</v>
      </c>
      <c r="Q548" s="392">
        <f t="shared" si="31"/>
        <v>4228000</v>
      </c>
      <c r="R548" s="433"/>
    </row>
    <row r="549" spans="1:18" s="54" customFormat="1" ht="17.100000000000001" customHeight="1" x14ac:dyDescent="0.2">
      <c r="A549" s="68"/>
      <c r="B549" s="49"/>
      <c r="C549" s="9" t="s">
        <v>286</v>
      </c>
      <c r="D549" s="49" t="s">
        <v>118</v>
      </c>
      <c r="E549" s="49">
        <v>2</v>
      </c>
      <c r="F549" s="49" t="s">
        <v>213</v>
      </c>
      <c r="G549" s="49" t="s">
        <v>11</v>
      </c>
      <c r="H549" s="49">
        <v>2</v>
      </c>
      <c r="I549" s="49" t="s">
        <v>403</v>
      </c>
      <c r="J549" s="49" t="s">
        <v>119</v>
      </c>
      <c r="K549" s="49"/>
      <c r="L549" s="49"/>
      <c r="M549" s="49"/>
      <c r="N549" s="51">
        <f t="shared" si="30"/>
        <v>4</v>
      </c>
      <c r="O549" s="51" t="s">
        <v>16</v>
      </c>
      <c r="P549" s="48">
        <v>1057000</v>
      </c>
      <c r="Q549" s="392">
        <f t="shared" si="31"/>
        <v>4228000</v>
      </c>
      <c r="R549" s="433"/>
    </row>
    <row r="550" spans="1:18" s="54" customFormat="1" ht="17.100000000000001" customHeight="1" x14ac:dyDescent="0.2">
      <c r="A550" s="68"/>
      <c r="B550" s="49"/>
      <c r="C550" s="9" t="s">
        <v>287</v>
      </c>
      <c r="D550" s="49" t="s">
        <v>118</v>
      </c>
      <c r="E550" s="49">
        <v>2</v>
      </c>
      <c r="F550" s="49" t="s">
        <v>213</v>
      </c>
      <c r="G550" s="49" t="s">
        <v>11</v>
      </c>
      <c r="H550" s="49">
        <v>2</v>
      </c>
      <c r="I550" s="49" t="s">
        <v>403</v>
      </c>
      <c r="J550" s="49" t="s">
        <v>119</v>
      </c>
      <c r="K550" s="49"/>
      <c r="L550" s="49"/>
      <c r="M550" s="49"/>
      <c r="N550" s="51">
        <f t="shared" si="30"/>
        <v>4</v>
      </c>
      <c r="O550" s="51" t="s">
        <v>16</v>
      </c>
      <c r="P550" s="48">
        <v>1057000</v>
      </c>
      <c r="Q550" s="392">
        <f t="shared" si="31"/>
        <v>4228000</v>
      </c>
      <c r="R550" s="433"/>
    </row>
    <row r="551" spans="1:18" s="54" customFormat="1" ht="17.100000000000001" customHeight="1" x14ac:dyDescent="0.2">
      <c r="A551" s="68"/>
      <c r="B551" s="49"/>
      <c r="C551" s="9" t="s">
        <v>288</v>
      </c>
      <c r="D551" s="49" t="s">
        <v>118</v>
      </c>
      <c r="E551" s="49">
        <v>2</v>
      </c>
      <c r="F551" s="49" t="s">
        <v>213</v>
      </c>
      <c r="G551" s="49" t="s">
        <v>11</v>
      </c>
      <c r="H551" s="49">
        <v>2</v>
      </c>
      <c r="I551" s="49" t="s">
        <v>403</v>
      </c>
      <c r="J551" s="49" t="s">
        <v>119</v>
      </c>
      <c r="K551" s="49"/>
      <c r="L551" s="49"/>
      <c r="M551" s="49"/>
      <c r="N551" s="51">
        <f t="shared" si="30"/>
        <v>4</v>
      </c>
      <c r="O551" s="51" t="s">
        <v>16</v>
      </c>
      <c r="P551" s="48">
        <v>1057000</v>
      </c>
      <c r="Q551" s="392">
        <f t="shared" si="31"/>
        <v>4228000</v>
      </c>
      <c r="R551" s="433"/>
    </row>
    <row r="552" spans="1:18" s="54" customFormat="1" ht="17.100000000000001" customHeight="1" x14ac:dyDescent="0.2">
      <c r="A552" s="68"/>
      <c r="B552" s="49"/>
      <c r="C552" s="5" t="s">
        <v>404</v>
      </c>
      <c r="D552" s="49"/>
      <c r="E552" s="49"/>
      <c r="F552" s="49"/>
      <c r="G552" s="49"/>
      <c r="H552" s="49"/>
      <c r="I552" s="49"/>
      <c r="J552" s="49"/>
      <c r="K552" s="49"/>
      <c r="L552" s="49"/>
      <c r="M552" s="49"/>
      <c r="N552" s="51"/>
      <c r="O552" s="51"/>
      <c r="P552" s="48"/>
      <c r="Q552" s="392">
        <f>Q553</f>
        <v>14496000</v>
      </c>
      <c r="R552" s="433"/>
    </row>
    <row r="553" spans="1:18" s="54" customFormat="1" ht="17.100000000000001" customHeight="1" x14ac:dyDescent="0.2">
      <c r="A553" s="68"/>
      <c r="B553" s="49"/>
      <c r="C553" s="9" t="s">
        <v>405</v>
      </c>
      <c r="D553" s="49" t="s">
        <v>118</v>
      </c>
      <c r="E553" s="49">
        <v>4</v>
      </c>
      <c r="F553" s="49" t="s">
        <v>213</v>
      </c>
      <c r="G553" s="49" t="s">
        <v>11</v>
      </c>
      <c r="H553" s="49">
        <v>4</v>
      </c>
      <c r="I553" s="49" t="s">
        <v>403</v>
      </c>
      <c r="J553" s="49" t="s">
        <v>119</v>
      </c>
      <c r="K553" s="49"/>
      <c r="L553" s="49"/>
      <c r="M553" s="49"/>
      <c r="N553" s="51">
        <f>E553*H553</f>
        <v>16</v>
      </c>
      <c r="O553" s="51" t="s">
        <v>16</v>
      </c>
      <c r="P553" s="48">
        <v>906000</v>
      </c>
      <c r="Q553" s="392">
        <f>N553*P553</f>
        <v>14496000</v>
      </c>
      <c r="R553" s="433"/>
    </row>
    <row r="554" spans="1:18" s="54" customFormat="1" ht="17.100000000000001" customHeight="1" x14ac:dyDescent="0.2">
      <c r="A554" s="68"/>
      <c r="B554" s="49"/>
      <c r="C554" s="5" t="s">
        <v>406</v>
      </c>
      <c r="D554" s="49"/>
      <c r="E554" s="49"/>
      <c r="F554" s="49"/>
      <c r="G554" s="49"/>
      <c r="H554" s="49"/>
      <c r="I554" s="49"/>
      <c r="J554" s="49"/>
      <c r="K554" s="49"/>
      <c r="L554" s="49"/>
      <c r="M554" s="49"/>
      <c r="N554" s="51"/>
      <c r="O554" s="51"/>
      <c r="P554" s="48"/>
      <c r="Q554" s="392">
        <f>Q555+Q556</f>
        <v>18596000</v>
      </c>
      <c r="R554" s="433"/>
    </row>
    <row r="555" spans="1:18" s="54" customFormat="1" ht="17.100000000000001" customHeight="1" x14ac:dyDescent="0.2">
      <c r="A555" s="68"/>
      <c r="B555" s="49"/>
      <c r="C555" s="9" t="s">
        <v>407</v>
      </c>
      <c r="D555" s="49"/>
      <c r="E555" s="49"/>
      <c r="F555" s="49"/>
      <c r="G555" s="49"/>
      <c r="H555" s="49"/>
      <c r="I555" s="49"/>
      <c r="J555" s="49"/>
      <c r="K555" s="49"/>
      <c r="L555" s="49"/>
      <c r="M555" s="49"/>
      <c r="N555" s="51">
        <v>1</v>
      </c>
      <c r="O555" s="51" t="s">
        <v>8</v>
      </c>
      <c r="P555" s="48">
        <v>9408000</v>
      </c>
      <c r="Q555" s="392">
        <f>N555*P555</f>
        <v>9408000</v>
      </c>
      <c r="R555" s="433"/>
    </row>
    <row r="556" spans="1:18" s="54" customFormat="1" ht="17.100000000000001" customHeight="1" x14ac:dyDescent="0.2">
      <c r="A556" s="68"/>
      <c r="B556" s="49"/>
      <c r="C556" s="9" t="s">
        <v>408</v>
      </c>
      <c r="D556" s="49"/>
      <c r="E556" s="49"/>
      <c r="F556" s="49"/>
      <c r="G556" s="49"/>
      <c r="H556" s="49"/>
      <c r="I556" s="49"/>
      <c r="J556" s="49"/>
      <c r="K556" s="49"/>
      <c r="L556" s="49"/>
      <c r="M556" s="49"/>
      <c r="N556" s="51">
        <v>1</v>
      </c>
      <c r="O556" s="51" t="s">
        <v>8</v>
      </c>
      <c r="P556" s="48">
        <v>9188000</v>
      </c>
      <c r="Q556" s="392">
        <f>N556*P556</f>
        <v>9188000</v>
      </c>
      <c r="R556" s="433"/>
    </row>
    <row r="557" spans="1:18" s="54" customFormat="1" ht="17.100000000000001" customHeight="1" x14ac:dyDescent="0.2">
      <c r="A557" s="68"/>
      <c r="B557" s="49"/>
      <c r="C557" s="5" t="s">
        <v>409</v>
      </c>
      <c r="D557" s="49"/>
      <c r="E557" s="49"/>
      <c r="F557" s="49"/>
      <c r="G557" s="49"/>
      <c r="H557" s="49"/>
      <c r="I557" s="49"/>
      <c r="J557" s="49"/>
      <c r="K557" s="49"/>
      <c r="L557" s="49"/>
      <c r="M557" s="49"/>
      <c r="N557" s="68"/>
      <c r="O557" s="68"/>
      <c r="P557" s="68"/>
      <c r="Q557" s="392">
        <f>Q559+Q558</f>
        <v>110350000</v>
      </c>
      <c r="R557" s="433"/>
    </row>
    <row r="558" spans="1:18" s="54" customFormat="1" ht="17.100000000000001" customHeight="1" x14ac:dyDescent="0.2">
      <c r="A558" s="68"/>
      <c r="B558" s="49"/>
      <c r="C558" s="9" t="s">
        <v>792</v>
      </c>
      <c r="D558" s="49"/>
      <c r="E558" s="49"/>
      <c r="F558" s="49"/>
      <c r="G558" s="49"/>
      <c r="H558" s="49"/>
      <c r="I558" s="49"/>
      <c r="J558" s="49"/>
      <c r="K558" s="49"/>
      <c r="L558" s="49"/>
      <c r="M558" s="49"/>
      <c r="N558" s="51">
        <v>2</v>
      </c>
      <c r="O558" s="51" t="s">
        <v>8</v>
      </c>
      <c r="P558" s="48">
        <v>22956000</v>
      </c>
      <c r="Q558" s="392">
        <f>N558*P558</f>
        <v>45912000</v>
      </c>
      <c r="R558" s="433"/>
    </row>
    <row r="559" spans="1:18" s="54" customFormat="1" ht="17.100000000000001" customHeight="1" x14ac:dyDescent="0.2">
      <c r="A559" s="68"/>
      <c r="B559" s="49"/>
      <c r="C559" s="9" t="s">
        <v>786</v>
      </c>
      <c r="D559" s="49"/>
      <c r="E559" s="49"/>
      <c r="F559" s="49"/>
      <c r="G559" s="49"/>
      <c r="H559" s="49"/>
      <c r="I559" s="49"/>
      <c r="J559" s="49"/>
      <c r="K559" s="49"/>
      <c r="L559" s="49"/>
      <c r="M559" s="49"/>
      <c r="N559" s="51">
        <v>2</v>
      </c>
      <c r="O559" s="51" t="s">
        <v>8</v>
      </c>
      <c r="P559" s="48">
        <v>32219000</v>
      </c>
      <c r="Q559" s="392">
        <f>N559*P559</f>
        <v>64438000</v>
      </c>
      <c r="R559" s="433"/>
    </row>
    <row r="560" spans="1:18" ht="17.100000000000001" customHeight="1" x14ac:dyDescent="0.35">
      <c r="A560" s="274">
        <v>521119</v>
      </c>
      <c r="B560" s="24" t="s">
        <v>55</v>
      </c>
      <c r="C560" s="29"/>
      <c r="D560" s="25"/>
      <c r="E560" s="45"/>
      <c r="F560" s="45"/>
      <c r="G560" s="45"/>
      <c r="H560" s="45"/>
      <c r="I560" s="45"/>
      <c r="J560" s="45"/>
      <c r="K560" s="45"/>
      <c r="L560" s="45"/>
      <c r="M560" s="45"/>
      <c r="N560" s="28"/>
      <c r="O560" s="28"/>
      <c r="P560" s="28"/>
      <c r="Q560" s="394">
        <f>Q561</f>
        <v>1295000</v>
      </c>
      <c r="R560" s="454" t="s">
        <v>571</v>
      </c>
    </row>
    <row r="561" spans="1:18" ht="17.100000000000001" customHeight="1" x14ac:dyDescent="0.2">
      <c r="A561" s="44"/>
      <c r="B561" s="49" t="s">
        <v>19</v>
      </c>
      <c r="C561" s="49" t="s">
        <v>639</v>
      </c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44">
        <v>7</v>
      </c>
      <c r="O561" s="51" t="s">
        <v>38</v>
      </c>
      <c r="P561" s="545">
        <v>185000</v>
      </c>
      <c r="Q561" s="390">
        <f>N561*P561</f>
        <v>1295000</v>
      </c>
      <c r="R561" s="897"/>
    </row>
    <row r="562" spans="1:18" s="585" customFormat="1" ht="17.100000000000001" customHeight="1" x14ac:dyDescent="0.2">
      <c r="A562" s="578" t="s">
        <v>793</v>
      </c>
      <c r="B562" s="579" t="s">
        <v>788</v>
      </c>
      <c r="C562" s="580"/>
      <c r="D562" s="579"/>
      <c r="E562" s="581"/>
      <c r="F562" s="581"/>
      <c r="G562" s="581"/>
      <c r="H562" s="581"/>
      <c r="I562" s="581"/>
      <c r="J562" s="581"/>
      <c r="K562" s="581"/>
      <c r="L562" s="581"/>
      <c r="M562" s="581"/>
      <c r="N562" s="582"/>
      <c r="O562" s="582"/>
      <c r="P562" s="582"/>
      <c r="Q562" s="583">
        <f>Q563</f>
        <v>45912000</v>
      </c>
      <c r="R562" s="584"/>
    </row>
    <row r="563" spans="1:18" s="602" customFormat="1" ht="17.100000000000001" customHeight="1" x14ac:dyDescent="0.35">
      <c r="A563" s="596">
        <v>521119</v>
      </c>
      <c r="B563" s="587" t="s">
        <v>55</v>
      </c>
      <c r="C563" s="597"/>
      <c r="D563" s="598"/>
      <c r="E563" s="599"/>
      <c r="F563" s="599"/>
      <c r="G563" s="599"/>
      <c r="H563" s="599"/>
      <c r="I563" s="599"/>
      <c r="J563" s="599"/>
      <c r="K563" s="599"/>
      <c r="L563" s="599"/>
      <c r="M563" s="599"/>
      <c r="N563" s="600"/>
      <c r="O563" s="600"/>
      <c r="P563" s="600"/>
      <c r="Q563" s="601">
        <f>Q564</f>
        <v>45912000</v>
      </c>
      <c r="R563" s="593" t="s">
        <v>562</v>
      </c>
    </row>
    <row r="564" spans="1:18" s="602" customFormat="1" ht="17.100000000000001" customHeight="1" x14ac:dyDescent="0.2">
      <c r="A564" s="596"/>
      <c r="B564" s="589" t="s">
        <v>19</v>
      </c>
      <c r="C564" s="589" t="s">
        <v>789</v>
      </c>
      <c r="D564" s="598"/>
      <c r="E564" s="598"/>
      <c r="F564" s="598"/>
      <c r="G564" s="598"/>
      <c r="H564" s="598"/>
      <c r="I564" s="598"/>
      <c r="J564" s="598"/>
      <c r="K564" s="598"/>
      <c r="L564" s="598"/>
      <c r="M564" s="598"/>
      <c r="N564" s="600">
        <v>2</v>
      </c>
      <c r="O564" s="591" t="s">
        <v>8</v>
      </c>
      <c r="P564" s="603">
        <v>22956000</v>
      </c>
      <c r="Q564" s="604">
        <f>N564*P564</f>
        <v>45912000</v>
      </c>
      <c r="R564" s="605"/>
    </row>
    <row r="565" spans="1:18" s="585" customFormat="1" ht="17.100000000000001" customHeight="1" x14ac:dyDescent="0.2">
      <c r="A565" s="578" t="s">
        <v>794</v>
      </c>
      <c r="B565" s="579" t="s">
        <v>791</v>
      </c>
      <c r="C565" s="580"/>
      <c r="D565" s="579"/>
      <c r="E565" s="581"/>
      <c r="F565" s="581"/>
      <c r="G565" s="581"/>
      <c r="H565" s="581"/>
      <c r="I565" s="581"/>
      <c r="J565" s="581"/>
      <c r="K565" s="581"/>
      <c r="L565" s="581"/>
      <c r="M565" s="581"/>
      <c r="N565" s="582"/>
      <c r="O565" s="582"/>
      <c r="P565" s="582"/>
      <c r="Q565" s="583">
        <f>Q566</f>
        <v>64438000</v>
      </c>
      <c r="R565" s="584"/>
    </row>
    <row r="566" spans="1:18" s="602" customFormat="1" ht="17.100000000000001" customHeight="1" x14ac:dyDescent="0.35">
      <c r="A566" s="596">
        <v>521119</v>
      </c>
      <c r="B566" s="587" t="s">
        <v>55</v>
      </c>
      <c r="C566" s="597"/>
      <c r="D566" s="598"/>
      <c r="E566" s="599"/>
      <c r="F566" s="599"/>
      <c r="G566" s="599"/>
      <c r="H566" s="599"/>
      <c r="I566" s="599"/>
      <c r="J566" s="599"/>
      <c r="K566" s="599"/>
      <c r="L566" s="599"/>
      <c r="M566" s="599"/>
      <c r="N566" s="600"/>
      <c r="O566" s="600"/>
      <c r="P566" s="600"/>
      <c r="Q566" s="601">
        <f>Q567</f>
        <v>64438000</v>
      </c>
      <c r="R566" s="593" t="s">
        <v>562</v>
      </c>
    </row>
    <row r="567" spans="1:18" s="602" customFormat="1" ht="17.100000000000001" customHeight="1" x14ac:dyDescent="0.2">
      <c r="A567" s="596"/>
      <c r="B567" s="589" t="s">
        <v>19</v>
      </c>
      <c r="C567" s="589" t="s">
        <v>789</v>
      </c>
      <c r="D567" s="598"/>
      <c r="E567" s="598"/>
      <c r="F567" s="598"/>
      <c r="G567" s="598"/>
      <c r="H567" s="598"/>
      <c r="I567" s="598"/>
      <c r="J567" s="598"/>
      <c r="K567" s="598"/>
      <c r="L567" s="598"/>
      <c r="M567" s="598"/>
      <c r="N567" s="600">
        <v>2</v>
      </c>
      <c r="O567" s="591" t="s">
        <v>8</v>
      </c>
      <c r="P567" s="603">
        <v>32219000</v>
      </c>
      <c r="Q567" s="604">
        <f>N567*P567</f>
        <v>64438000</v>
      </c>
      <c r="R567" s="605"/>
    </row>
    <row r="568" spans="1:18" ht="17.100000000000001" customHeight="1" x14ac:dyDescent="0.2">
      <c r="A568" s="28"/>
      <c r="B568" s="25"/>
      <c r="C568" s="52"/>
      <c r="D568" s="25"/>
      <c r="E568" s="25"/>
      <c r="F568" s="25"/>
      <c r="G568" s="25"/>
      <c r="H568" s="45"/>
      <c r="I568" s="45"/>
      <c r="J568" s="45"/>
      <c r="K568" s="45"/>
      <c r="L568" s="45"/>
      <c r="M568" s="45"/>
      <c r="N568" s="44"/>
      <c r="O568" s="44"/>
      <c r="P568" s="32"/>
      <c r="Q568" s="390"/>
      <c r="R568" s="897"/>
    </row>
    <row r="569" spans="1:18" s="192" customFormat="1" ht="17.100000000000001" customHeight="1" x14ac:dyDescent="0.2">
      <c r="A569" s="168">
        <v>3117</v>
      </c>
      <c r="B569" s="166" t="s">
        <v>421</v>
      </c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93"/>
      <c r="O569" s="193"/>
      <c r="P569" s="193"/>
      <c r="Q569" s="389">
        <f>Q570</f>
        <v>580479000</v>
      </c>
      <c r="R569" s="431"/>
    </row>
    <row r="570" spans="1:18" s="187" customFormat="1" ht="17.100000000000001" customHeight="1" x14ac:dyDescent="0.2">
      <c r="A570" s="195" t="s">
        <v>420</v>
      </c>
      <c r="B570" s="184" t="s">
        <v>422</v>
      </c>
      <c r="C570" s="185"/>
      <c r="D570" s="185"/>
      <c r="E570" s="185"/>
      <c r="F570" s="185"/>
      <c r="G570" s="185"/>
      <c r="H570" s="185"/>
      <c r="I570" s="185"/>
      <c r="J570" s="185"/>
      <c r="K570" s="185"/>
      <c r="L570" s="185"/>
      <c r="M570" s="185"/>
      <c r="N570" s="200">
        <v>12</v>
      </c>
      <c r="O570" s="200" t="s">
        <v>234</v>
      </c>
      <c r="P570" s="186"/>
      <c r="Q570" s="355">
        <f>Q571</f>
        <v>580479000</v>
      </c>
      <c r="R570" s="423"/>
    </row>
    <row r="571" spans="1:18" s="54" customFormat="1" ht="17.100000000000001" customHeight="1" x14ac:dyDescent="0.2">
      <c r="A571" s="62" t="s">
        <v>51</v>
      </c>
      <c r="B571" s="253" t="s">
        <v>52</v>
      </c>
      <c r="C571" s="455"/>
      <c r="D571" s="455"/>
      <c r="E571" s="455"/>
      <c r="F571" s="455"/>
      <c r="G571" s="455"/>
      <c r="H571" s="455"/>
      <c r="I571" s="455"/>
      <c r="J571" s="455"/>
      <c r="K571" s="455"/>
      <c r="L571" s="455"/>
      <c r="M571" s="455"/>
      <c r="N571" s="46"/>
      <c r="O571" s="46"/>
      <c r="P571" s="51"/>
      <c r="Q571" s="356">
        <f>Q572+Q612+Q615+Q619+Q625</f>
        <v>580479000</v>
      </c>
      <c r="R571" s="454"/>
    </row>
    <row r="572" spans="1:18" s="129" customFormat="1" ht="17.100000000000001" customHeight="1" x14ac:dyDescent="0.2">
      <c r="A572" s="137" t="s">
        <v>423</v>
      </c>
      <c r="B572" s="65" t="s">
        <v>798</v>
      </c>
      <c r="C572" s="141"/>
      <c r="D572" s="65"/>
      <c r="E572" s="903"/>
      <c r="F572" s="903"/>
      <c r="G572" s="903"/>
      <c r="H572" s="903"/>
      <c r="I572" s="903"/>
      <c r="J572" s="903"/>
      <c r="K572" s="903"/>
      <c r="L572" s="903"/>
      <c r="M572" s="903"/>
      <c r="N572" s="67"/>
      <c r="O572" s="67"/>
      <c r="P572" s="67"/>
      <c r="Q572" s="375">
        <f>Q573+Q610</f>
        <v>220138000</v>
      </c>
      <c r="R572" s="145"/>
    </row>
    <row r="573" spans="1:18" ht="17.100000000000001" customHeight="1" x14ac:dyDescent="0.35">
      <c r="A573" s="44">
        <v>521119</v>
      </c>
      <c r="B573" s="24" t="s">
        <v>55</v>
      </c>
      <c r="C573" s="29"/>
      <c r="D573" s="25"/>
      <c r="E573" s="45"/>
      <c r="F573" s="45"/>
      <c r="G573" s="45"/>
      <c r="H573" s="45"/>
      <c r="I573" s="45"/>
      <c r="J573" s="45"/>
      <c r="K573" s="45"/>
      <c r="L573" s="45"/>
      <c r="M573" s="45"/>
      <c r="N573" s="28"/>
      <c r="O573" s="28"/>
      <c r="P573" s="28"/>
      <c r="Q573" s="394">
        <f>Q574+Q590</f>
        <v>218473000</v>
      </c>
      <c r="R573" s="454" t="s">
        <v>562</v>
      </c>
    </row>
    <row r="574" spans="1:18" ht="17.100000000000001" customHeight="1" x14ac:dyDescent="0.2">
      <c r="A574" s="44"/>
      <c r="B574" s="49" t="s">
        <v>19</v>
      </c>
      <c r="C574" s="49" t="s">
        <v>394</v>
      </c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8"/>
      <c r="O574" s="28"/>
      <c r="P574" s="28"/>
      <c r="Q574" s="390">
        <f>Q575+Q578+Q580</f>
        <v>26019000</v>
      </c>
      <c r="R574" s="897"/>
    </row>
    <row r="575" spans="1:18" ht="17.100000000000001" customHeight="1" x14ac:dyDescent="0.2">
      <c r="A575" s="28"/>
      <c r="B575" s="25"/>
      <c r="C575" s="49" t="s">
        <v>395</v>
      </c>
      <c r="D575" s="25"/>
      <c r="E575" s="25"/>
      <c r="F575" s="25"/>
      <c r="G575" s="25"/>
      <c r="H575" s="45"/>
      <c r="I575" s="45"/>
      <c r="J575" s="45"/>
      <c r="K575" s="45"/>
      <c r="L575" s="45"/>
      <c r="M575" s="45"/>
      <c r="N575" s="44"/>
      <c r="O575" s="44"/>
      <c r="P575" s="32"/>
      <c r="Q575" s="390">
        <f>Q576+Q577</f>
        <v>2595000</v>
      </c>
      <c r="R575" s="897"/>
    </row>
    <row r="576" spans="1:18" ht="17.100000000000001" customHeight="1" x14ac:dyDescent="0.2">
      <c r="A576" s="28"/>
      <c r="B576" s="25"/>
      <c r="C576" s="52" t="s">
        <v>396</v>
      </c>
      <c r="D576" s="25"/>
      <c r="E576" s="25"/>
      <c r="F576" s="25"/>
      <c r="G576" s="25"/>
      <c r="H576" s="45"/>
      <c r="I576" s="45"/>
      <c r="J576" s="45"/>
      <c r="K576" s="45"/>
      <c r="L576" s="45"/>
      <c r="M576" s="45"/>
      <c r="N576" s="44">
        <v>11</v>
      </c>
      <c r="O576" s="51" t="s">
        <v>38</v>
      </c>
      <c r="P576" s="32">
        <v>135000</v>
      </c>
      <c r="Q576" s="390">
        <f>N576*P576</f>
        <v>1485000</v>
      </c>
      <c r="R576" s="897"/>
    </row>
    <row r="577" spans="1:18" ht="17.100000000000001" customHeight="1" x14ac:dyDescent="0.2">
      <c r="A577" s="28"/>
      <c r="B577" s="25"/>
      <c r="C577" s="52" t="s">
        <v>397</v>
      </c>
      <c r="D577" s="25"/>
      <c r="E577" s="25"/>
      <c r="F577" s="25"/>
      <c r="G577" s="25"/>
      <c r="H577" s="45"/>
      <c r="I577" s="45"/>
      <c r="J577" s="45"/>
      <c r="K577" s="45"/>
      <c r="L577" s="45"/>
      <c r="M577" s="45"/>
      <c r="N577" s="44">
        <v>6</v>
      </c>
      <c r="O577" s="51" t="s">
        <v>38</v>
      </c>
      <c r="P577" s="32">
        <v>185000</v>
      </c>
      <c r="Q577" s="390">
        <f>N577*P577</f>
        <v>1110000</v>
      </c>
      <c r="R577" s="897"/>
    </row>
    <row r="578" spans="1:18" ht="17.100000000000001" customHeight="1" x14ac:dyDescent="0.2">
      <c r="A578" s="28"/>
      <c r="B578" s="25"/>
      <c r="C578" s="49" t="s">
        <v>398</v>
      </c>
      <c r="D578" s="25"/>
      <c r="E578" s="25"/>
      <c r="F578" s="25"/>
      <c r="G578" s="25"/>
      <c r="H578" s="45"/>
      <c r="I578" s="45"/>
      <c r="J578" s="45"/>
      <c r="K578" s="45"/>
      <c r="L578" s="45"/>
      <c r="M578" s="45"/>
      <c r="N578" s="44"/>
      <c r="O578" s="44"/>
      <c r="P578" s="32"/>
      <c r="Q578" s="390">
        <f>Q579</f>
        <v>2364000</v>
      </c>
      <c r="R578" s="897"/>
    </row>
    <row r="579" spans="1:18" ht="17.100000000000001" customHeight="1" x14ac:dyDescent="0.2">
      <c r="A579" s="28"/>
      <c r="B579" s="25"/>
      <c r="C579" s="52" t="s">
        <v>399</v>
      </c>
      <c r="D579" s="25"/>
      <c r="E579" s="25"/>
      <c r="F579" s="25"/>
      <c r="G579" s="25"/>
      <c r="H579" s="45"/>
      <c r="I579" s="45"/>
      <c r="J579" s="45"/>
      <c r="K579" s="45"/>
      <c r="L579" s="45"/>
      <c r="M579" s="45"/>
      <c r="N579" s="44">
        <v>12</v>
      </c>
      <c r="O579" s="51" t="s">
        <v>410</v>
      </c>
      <c r="P579" s="32">
        <v>197000</v>
      </c>
      <c r="Q579" s="390">
        <f>N579*P579</f>
        <v>2364000</v>
      </c>
      <c r="R579" s="897"/>
    </row>
    <row r="580" spans="1:18" ht="17.100000000000001" customHeight="1" x14ac:dyDescent="0.2">
      <c r="A580" s="28"/>
      <c r="B580" s="25"/>
      <c r="C580" s="49" t="s">
        <v>400</v>
      </c>
      <c r="D580" s="25"/>
      <c r="E580" s="25"/>
      <c r="F580" s="25"/>
      <c r="G580" s="25"/>
      <c r="H580" s="45"/>
      <c r="I580" s="45"/>
      <c r="J580" s="45"/>
      <c r="K580" s="45"/>
      <c r="L580" s="45"/>
      <c r="M580" s="45"/>
      <c r="N580" s="44"/>
      <c r="O580" s="44"/>
      <c r="P580" s="32"/>
      <c r="Q580" s="390">
        <f>SUM(Q581:Q589)</f>
        <v>21060000</v>
      </c>
      <c r="R580" s="897"/>
    </row>
    <row r="581" spans="1:18" s="54" customFormat="1" ht="17.100000000000001" customHeight="1" x14ac:dyDescent="0.2">
      <c r="A581" s="68"/>
      <c r="B581" s="49"/>
      <c r="C581" s="9" t="s">
        <v>232</v>
      </c>
      <c r="D581" s="49"/>
      <c r="E581" s="49"/>
      <c r="F581" s="49"/>
      <c r="G581" s="49"/>
      <c r="H581" s="49"/>
      <c r="I581" s="49"/>
      <c r="J581" s="49"/>
      <c r="K581" s="49"/>
      <c r="L581" s="49"/>
      <c r="M581" s="49"/>
      <c r="N581" s="51">
        <v>24</v>
      </c>
      <c r="O581" s="51" t="s">
        <v>38</v>
      </c>
      <c r="P581" s="48">
        <v>135000</v>
      </c>
      <c r="Q581" s="392">
        <f>N581*P581</f>
        <v>3240000</v>
      </c>
      <c r="R581" s="433"/>
    </row>
    <row r="582" spans="1:18" s="54" customFormat="1" ht="17.100000000000001" customHeight="1" x14ac:dyDescent="0.2">
      <c r="A582" s="68"/>
      <c r="B582" s="49"/>
      <c r="C582" s="9" t="s">
        <v>281</v>
      </c>
      <c r="D582" s="49"/>
      <c r="E582" s="49"/>
      <c r="F582" s="49"/>
      <c r="G582" s="49"/>
      <c r="H582" s="49"/>
      <c r="I582" s="49"/>
      <c r="J582" s="49"/>
      <c r="K582" s="49"/>
      <c r="L582" s="49"/>
      <c r="M582" s="49"/>
      <c r="N582" s="51">
        <v>19</v>
      </c>
      <c r="O582" s="51" t="s">
        <v>38</v>
      </c>
      <c r="P582" s="48">
        <v>135000</v>
      </c>
      <c r="Q582" s="392">
        <f t="shared" ref="Q582:Q589" si="32">N582*P582</f>
        <v>2565000</v>
      </c>
      <c r="R582" s="433"/>
    </row>
    <row r="583" spans="1:18" s="54" customFormat="1" ht="17.100000000000001" customHeight="1" x14ac:dyDescent="0.2">
      <c r="A583" s="68"/>
      <c r="B583" s="49"/>
      <c r="C583" s="9" t="s">
        <v>282</v>
      </c>
      <c r="D583" s="49"/>
      <c r="E583" s="49"/>
      <c r="F583" s="49"/>
      <c r="G583" s="49"/>
      <c r="H583" s="49"/>
      <c r="I583" s="49"/>
      <c r="J583" s="49"/>
      <c r="K583" s="49"/>
      <c r="L583" s="49"/>
      <c r="M583" s="49"/>
      <c r="N583" s="51">
        <v>19</v>
      </c>
      <c r="O583" s="51" t="s">
        <v>38</v>
      </c>
      <c r="P583" s="48">
        <v>135000</v>
      </c>
      <c r="Q583" s="392">
        <f t="shared" si="32"/>
        <v>2565000</v>
      </c>
      <c r="R583" s="433"/>
    </row>
    <row r="584" spans="1:18" s="54" customFormat="1" ht="17.100000000000001" customHeight="1" x14ac:dyDescent="0.2">
      <c r="A584" s="68"/>
      <c r="B584" s="49"/>
      <c r="C584" s="9" t="s">
        <v>283</v>
      </c>
      <c r="D584" s="49"/>
      <c r="E584" s="49"/>
      <c r="F584" s="49"/>
      <c r="G584" s="49"/>
      <c r="H584" s="49"/>
      <c r="I584" s="49"/>
      <c r="J584" s="49"/>
      <c r="K584" s="49"/>
      <c r="L584" s="49"/>
      <c r="M584" s="49"/>
      <c r="N584" s="51">
        <v>19</v>
      </c>
      <c r="O584" s="51" t="s">
        <v>38</v>
      </c>
      <c r="P584" s="48">
        <v>135000</v>
      </c>
      <c r="Q584" s="392">
        <f t="shared" si="32"/>
        <v>2565000</v>
      </c>
      <c r="R584" s="433"/>
    </row>
    <row r="585" spans="1:18" s="54" customFormat="1" ht="17.100000000000001" customHeight="1" x14ac:dyDescent="0.2">
      <c r="A585" s="68"/>
      <c r="B585" s="49"/>
      <c r="C585" s="9" t="s">
        <v>284</v>
      </c>
      <c r="D585" s="49"/>
      <c r="E585" s="49"/>
      <c r="F585" s="49"/>
      <c r="G585" s="49"/>
      <c r="H585" s="49"/>
      <c r="I585" s="49"/>
      <c r="J585" s="49"/>
      <c r="K585" s="49"/>
      <c r="L585" s="49"/>
      <c r="M585" s="49"/>
      <c r="N585" s="51">
        <v>19</v>
      </c>
      <c r="O585" s="51" t="s">
        <v>38</v>
      </c>
      <c r="P585" s="48">
        <v>135000</v>
      </c>
      <c r="Q585" s="392">
        <f t="shared" si="32"/>
        <v>2565000</v>
      </c>
      <c r="R585" s="433"/>
    </row>
    <row r="586" spans="1:18" s="54" customFormat="1" ht="17.100000000000001" customHeight="1" x14ac:dyDescent="0.2">
      <c r="A586" s="68"/>
      <c r="B586" s="49"/>
      <c r="C586" s="9" t="s">
        <v>285</v>
      </c>
      <c r="D586" s="49"/>
      <c r="E586" s="49"/>
      <c r="F586" s="49"/>
      <c r="G586" s="49"/>
      <c r="H586" s="49"/>
      <c r="I586" s="49"/>
      <c r="J586" s="49"/>
      <c r="K586" s="49"/>
      <c r="L586" s="49"/>
      <c r="M586" s="49"/>
      <c r="N586" s="51">
        <v>14</v>
      </c>
      <c r="O586" s="51" t="s">
        <v>38</v>
      </c>
      <c r="P586" s="48">
        <v>135000</v>
      </c>
      <c r="Q586" s="392">
        <f t="shared" si="32"/>
        <v>1890000</v>
      </c>
      <c r="R586" s="433"/>
    </row>
    <row r="587" spans="1:18" s="54" customFormat="1" ht="17.100000000000001" customHeight="1" x14ac:dyDescent="0.2">
      <c r="A587" s="68"/>
      <c r="B587" s="49"/>
      <c r="C587" s="9" t="s">
        <v>286</v>
      </c>
      <c r="D587" s="49"/>
      <c r="E587" s="49"/>
      <c r="F587" s="49"/>
      <c r="G587" s="49"/>
      <c r="H587" s="49"/>
      <c r="I587" s="49"/>
      <c r="J587" s="49"/>
      <c r="K587" s="49"/>
      <c r="L587" s="49"/>
      <c r="M587" s="49"/>
      <c r="N587" s="51">
        <v>14</v>
      </c>
      <c r="O587" s="51" t="s">
        <v>38</v>
      </c>
      <c r="P587" s="48">
        <v>135000</v>
      </c>
      <c r="Q587" s="392">
        <f t="shared" si="32"/>
        <v>1890000</v>
      </c>
      <c r="R587" s="433"/>
    </row>
    <row r="588" spans="1:18" s="54" customFormat="1" ht="17.100000000000001" customHeight="1" x14ac:dyDescent="0.2">
      <c r="A588" s="68"/>
      <c r="B588" s="49"/>
      <c r="C588" s="9" t="s">
        <v>287</v>
      </c>
      <c r="D588" s="49"/>
      <c r="E588" s="49"/>
      <c r="F588" s="49"/>
      <c r="G588" s="49"/>
      <c r="H588" s="49"/>
      <c r="I588" s="49"/>
      <c r="J588" s="49"/>
      <c r="K588" s="49"/>
      <c r="L588" s="49"/>
      <c r="M588" s="49"/>
      <c r="N588" s="51">
        <v>14</v>
      </c>
      <c r="O588" s="51" t="s">
        <v>38</v>
      </c>
      <c r="P588" s="48">
        <v>135000</v>
      </c>
      <c r="Q588" s="392">
        <f t="shared" si="32"/>
        <v>1890000</v>
      </c>
      <c r="R588" s="433"/>
    </row>
    <row r="589" spans="1:18" s="54" customFormat="1" ht="17.100000000000001" customHeight="1" x14ac:dyDescent="0.2">
      <c r="A589" s="68"/>
      <c r="B589" s="49"/>
      <c r="C589" s="9" t="s">
        <v>288</v>
      </c>
      <c r="D589" s="49"/>
      <c r="E589" s="49"/>
      <c r="F589" s="49"/>
      <c r="G589" s="49"/>
      <c r="H589" s="49"/>
      <c r="I589" s="49"/>
      <c r="J589" s="49"/>
      <c r="K589" s="49"/>
      <c r="L589" s="49"/>
      <c r="M589" s="49"/>
      <c r="N589" s="51">
        <v>14</v>
      </c>
      <c r="O589" s="51" t="s">
        <v>38</v>
      </c>
      <c r="P589" s="48">
        <v>135000</v>
      </c>
      <c r="Q589" s="392">
        <f t="shared" si="32"/>
        <v>1890000</v>
      </c>
      <c r="R589" s="433"/>
    </row>
    <row r="590" spans="1:18" ht="17.100000000000001" customHeight="1" x14ac:dyDescent="0.2">
      <c r="A590" s="28"/>
      <c r="B590" s="49" t="s">
        <v>19</v>
      </c>
      <c r="C590" s="49" t="s">
        <v>401</v>
      </c>
      <c r="D590" s="25"/>
      <c r="E590" s="25"/>
      <c r="F590" s="25"/>
      <c r="G590" s="25"/>
      <c r="H590" s="45"/>
      <c r="I590" s="45"/>
      <c r="J590" s="45"/>
      <c r="K590" s="45"/>
      <c r="L590" s="45"/>
      <c r="M590" s="45"/>
      <c r="N590" s="44"/>
      <c r="O590" s="44"/>
      <c r="P590" s="32"/>
      <c r="Q590" s="390">
        <f>Q591+Q602+Q604+Q607</f>
        <v>192454000</v>
      </c>
      <c r="R590" s="897"/>
    </row>
    <row r="591" spans="1:18" ht="17.100000000000001" customHeight="1" x14ac:dyDescent="0.2">
      <c r="A591" s="28"/>
      <c r="B591" s="25"/>
      <c r="C591" s="49" t="s">
        <v>402</v>
      </c>
      <c r="D591" s="25"/>
      <c r="E591" s="25"/>
      <c r="F591" s="25"/>
      <c r="G591" s="25"/>
      <c r="H591" s="45"/>
      <c r="I591" s="45"/>
      <c r="J591" s="45"/>
      <c r="K591" s="45"/>
      <c r="L591" s="45"/>
      <c r="M591" s="45"/>
      <c r="N591" s="44"/>
      <c r="O591" s="44"/>
      <c r="P591" s="32"/>
      <c r="Q591" s="390">
        <f>SUM(Q592:Q601)</f>
        <v>71876000</v>
      </c>
      <c r="R591" s="897"/>
    </row>
    <row r="592" spans="1:18" ht="17.100000000000001" customHeight="1" x14ac:dyDescent="0.2">
      <c r="A592" s="28"/>
      <c r="B592" s="25"/>
      <c r="C592" s="52" t="s">
        <v>22</v>
      </c>
      <c r="D592" s="49" t="s">
        <v>118</v>
      </c>
      <c r="E592" s="49">
        <v>3</v>
      </c>
      <c r="F592" s="49" t="s">
        <v>213</v>
      </c>
      <c r="G592" s="49" t="s">
        <v>11</v>
      </c>
      <c r="H592" s="49">
        <v>10</v>
      </c>
      <c r="I592" s="49" t="s">
        <v>403</v>
      </c>
      <c r="J592" s="49" t="s">
        <v>119</v>
      </c>
      <c r="K592" s="45"/>
      <c r="L592" s="45"/>
      <c r="M592" s="45"/>
      <c r="N592" s="44">
        <f>E592*H592</f>
        <v>30</v>
      </c>
      <c r="O592" s="51" t="s">
        <v>16</v>
      </c>
      <c r="P592" s="32">
        <v>1057000</v>
      </c>
      <c r="Q592" s="390">
        <f>N592*P592</f>
        <v>31710000</v>
      </c>
      <c r="R592" s="897"/>
    </row>
    <row r="593" spans="1:18" s="54" customFormat="1" ht="17.100000000000001" customHeight="1" x14ac:dyDescent="0.2">
      <c r="A593" s="68"/>
      <c r="B593" s="49"/>
      <c r="C593" s="9" t="s">
        <v>232</v>
      </c>
      <c r="D593" s="49" t="s">
        <v>118</v>
      </c>
      <c r="E593" s="49">
        <v>2</v>
      </c>
      <c r="F593" s="49" t="s">
        <v>213</v>
      </c>
      <c r="G593" s="49" t="s">
        <v>11</v>
      </c>
      <c r="H593" s="49">
        <v>3</v>
      </c>
      <c r="I593" s="49" t="s">
        <v>403</v>
      </c>
      <c r="J593" s="49" t="s">
        <v>119</v>
      </c>
      <c r="K593" s="49"/>
      <c r="L593" s="49"/>
      <c r="M593" s="49"/>
      <c r="N593" s="51">
        <f>E593*H593</f>
        <v>6</v>
      </c>
      <c r="O593" s="51" t="s">
        <v>16</v>
      </c>
      <c r="P593" s="48">
        <v>1057000</v>
      </c>
      <c r="Q593" s="392">
        <f>N593*P593</f>
        <v>6342000</v>
      </c>
      <c r="R593" s="433"/>
    </row>
    <row r="594" spans="1:18" s="54" customFormat="1" ht="17.100000000000001" customHeight="1" x14ac:dyDescent="0.2">
      <c r="A594" s="68"/>
      <c r="B594" s="49"/>
      <c r="C594" s="9" t="s">
        <v>281</v>
      </c>
      <c r="D594" s="49" t="s">
        <v>118</v>
      </c>
      <c r="E594" s="49">
        <v>2</v>
      </c>
      <c r="F594" s="49" t="s">
        <v>213</v>
      </c>
      <c r="G594" s="49" t="s">
        <v>11</v>
      </c>
      <c r="H594" s="49">
        <v>2</v>
      </c>
      <c r="I594" s="49" t="s">
        <v>403</v>
      </c>
      <c r="J594" s="49" t="s">
        <v>119</v>
      </c>
      <c r="K594" s="49"/>
      <c r="L594" s="49"/>
      <c r="M594" s="49"/>
      <c r="N594" s="51">
        <f t="shared" ref="N594:N601" si="33">E594*H594</f>
        <v>4</v>
      </c>
      <c r="O594" s="51" t="s">
        <v>16</v>
      </c>
      <c r="P594" s="48">
        <v>1057000</v>
      </c>
      <c r="Q594" s="392">
        <f t="shared" ref="Q594:Q601" si="34">N594*P594</f>
        <v>4228000</v>
      </c>
      <c r="R594" s="433"/>
    </row>
    <row r="595" spans="1:18" s="54" customFormat="1" ht="17.100000000000001" customHeight="1" x14ac:dyDescent="0.2">
      <c r="A595" s="68"/>
      <c r="B595" s="49"/>
      <c r="C595" s="9" t="s">
        <v>282</v>
      </c>
      <c r="D595" s="49" t="s">
        <v>118</v>
      </c>
      <c r="E595" s="49">
        <v>2</v>
      </c>
      <c r="F595" s="49" t="s">
        <v>213</v>
      </c>
      <c r="G595" s="49" t="s">
        <v>11</v>
      </c>
      <c r="H595" s="49">
        <v>2</v>
      </c>
      <c r="I595" s="49" t="s">
        <v>403</v>
      </c>
      <c r="J595" s="49" t="s">
        <v>119</v>
      </c>
      <c r="K595" s="49"/>
      <c r="L595" s="49"/>
      <c r="M595" s="49"/>
      <c r="N595" s="51">
        <f t="shared" si="33"/>
        <v>4</v>
      </c>
      <c r="O595" s="51" t="s">
        <v>16</v>
      </c>
      <c r="P595" s="48">
        <v>1057000</v>
      </c>
      <c r="Q595" s="392">
        <f t="shared" si="34"/>
        <v>4228000</v>
      </c>
      <c r="R595" s="433"/>
    </row>
    <row r="596" spans="1:18" s="54" customFormat="1" ht="17.100000000000001" customHeight="1" x14ac:dyDescent="0.2">
      <c r="A596" s="68"/>
      <c r="B596" s="49"/>
      <c r="C596" s="9" t="s">
        <v>283</v>
      </c>
      <c r="D596" s="49" t="s">
        <v>118</v>
      </c>
      <c r="E596" s="49">
        <v>2</v>
      </c>
      <c r="F596" s="49" t="s">
        <v>213</v>
      </c>
      <c r="G596" s="49" t="s">
        <v>11</v>
      </c>
      <c r="H596" s="49">
        <v>2</v>
      </c>
      <c r="I596" s="49" t="s">
        <v>403</v>
      </c>
      <c r="J596" s="49" t="s">
        <v>119</v>
      </c>
      <c r="K596" s="49"/>
      <c r="L596" s="49"/>
      <c r="M596" s="49"/>
      <c r="N596" s="51">
        <f t="shared" si="33"/>
        <v>4</v>
      </c>
      <c r="O596" s="51" t="s">
        <v>16</v>
      </c>
      <c r="P596" s="48">
        <v>1057000</v>
      </c>
      <c r="Q596" s="392">
        <f t="shared" si="34"/>
        <v>4228000</v>
      </c>
      <c r="R596" s="433"/>
    </row>
    <row r="597" spans="1:18" s="54" customFormat="1" ht="17.100000000000001" customHeight="1" x14ac:dyDescent="0.2">
      <c r="A597" s="68"/>
      <c r="B597" s="49"/>
      <c r="C597" s="9" t="s">
        <v>284</v>
      </c>
      <c r="D597" s="49" t="s">
        <v>118</v>
      </c>
      <c r="E597" s="49">
        <v>2</v>
      </c>
      <c r="F597" s="49" t="s">
        <v>213</v>
      </c>
      <c r="G597" s="49" t="s">
        <v>11</v>
      </c>
      <c r="H597" s="49">
        <v>2</v>
      </c>
      <c r="I597" s="49" t="s">
        <v>403</v>
      </c>
      <c r="J597" s="49" t="s">
        <v>119</v>
      </c>
      <c r="K597" s="49"/>
      <c r="L597" s="49"/>
      <c r="M597" s="49"/>
      <c r="N597" s="51">
        <f t="shared" si="33"/>
        <v>4</v>
      </c>
      <c r="O597" s="51" t="s">
        <v>16</v>
      </c>
      <c r="P597" s="48">
        <v>1057000</v>
      </c>
      <c r="Q597" s="392">
        <f t="shared" si="34"/>
        <v>4228000</v>
      </c>
      <c r="R597" s="433"/>
    </row>
    <row r="598" spans="1:18" s="54" customFormat="1" ht="17.100000000000001" customHeight="1" x14ac:dyDescent="0.2">
      <c r="A598" s="68"/>
      <c r="B598" s="49"/>
      <c r="C598" s="9" t="s">
        <v>285</v>
      </c>
      <c r="D598" s="49" t="s">
        <v>118</v>
      </c>
      <c r="E598" s="49">
        <v>2</v>
      </c>
      <c r="F598" s="49" t="s">
        <v>213</v>
      </c>
      <c r="G598" s="49" t="s">
        <v>11</v>
      </c>
      <c r="H598" s="49">
        <v>2</v>
      </c>
      <c r="I598" s="49" t="s">
        <v>403</v>
      </c>
      <c r="J598" s="49" t="s">
        <v>119</v>
      </c>
      <c r="K598" s="49"/>
      <c r="L598" s="49"/>
      <c r="M598" s="49"/>
      <c r="N598" s="51">
        <f t="shared" si="33"/>
        <v>4</v>
      </c>
      <c r="O598" s="51" t="s">
        <v>16</v>
      </c>
      <c r="P598" s="48">
        <v>1057000</v>
      </c>
      <c r="Q598" s="392">
        <f t="shared" si="34"/>
        <v>4228000</v>
      </c>
      <c r="R598" s="433"/>
    </row>
    <row r="599" spans="1:18" s="54" customFormat="1" ht="17.100000000000001" customHeight="1" x14ac:dyDescent="0.2">
      <c r="A599" s="68"/>
      <c r="B599" s="49"/>
      <c r="C599" s="9" t="s">
        <v>286</v>
      </c>
      <c r="D599" s="49" t="s">
        <v>118</v>
      </c>
      <c r="E599" s="49">
        <v>2</v>
      </c>
      <c r="F599" s="49" t="s">
        <v>213</v>
      </c>
      <c r="G599" s="49" t="s">
        <v>11</v>
      </c>
      <c r="H599" s="49">
        <v>2</v>
      </c>
      <c r="I599" s="49" t="s">
        <v>403</v>
      </c>
      <c r="J599" s="49" t="s">
        <v>119</v>
      </c>
      <c r="K599" s="49"/>
      <c r="L599" s="49"/>
      <c r="M599" s="49"/>
      <c r="N599" s="51">
        <f t="shared" si="33"/>
        <v>4</v>
      </c>
      <c r="O599" s="51" t="s">
        <v>16</v>
      </c>
      <c r="P599" s="48">
        <v>1057000</v>
      </c>
      <c r="Q599" s="392">
        <f t="shared" si="34"/>
        <v>4228000</v>
      </c>
      <c r="R599" s="433"/>
    </row>
    <row r="600" spans="1:18" s="54" customFormat="1" ht="17.100000000000001" customHeight="1" x14ac:dyDescent="0.2">
      <c r="A600" s="68"/>
      <c r="B600" s="49"/>
      <c r="C600" s="9" t="s">
        <v>287</v>
      </c>
      <c r="D600" s="49" t="s">
        <v>118</v>
      </c>
      <c r="E600" s="49">
        <v>2</v>
      </c>
      <c r="F600" s="49" t="s">
        <v>213</v>
      </c>
      <c r="G600" s="49" t="s">
        <v>11</v>
      </c>
      <c r="H600" s="49">
        <v>2</v>
      </c>
      <c r="I600" s="49" t="s">
        <v>403</v>
      </c>
      <c r="J600" s="49" t="s">
        <v>119</v>
      </c>
      <c r="K600" s="49"/>
      <c r="L600" s="49"/>
      <c r="M600" s="49"/>
      <c r="N600" s="51">
        <f t="shared" si="33"/>
        <v>4</v>
      </c>
      <c r="O600" s="51" t="s">
        <v>16</v>
      </c>
      <c r="P600" s="48">
        <v>1057000</v>
      </c>
      <c r="Q600" s="392">
        <f t="shared" si="34"/>
        <v>4228000</v>
      </c>
      <c r="R600" s="433"/>
    </row>
    <row r="601" spans="1:18" s="54" customFormat="1" ht="17.100000000000001" customHeight="1" x14ac:dyDescent="0.2">
      <c r="A601" s="68"/>
      <c r="B601" s="49"/>
      <c r="C601" s="9" t="s">
        <v>288</v>
      </c>
      <c r="D601" s="49" t="s">
        <v>118</v>
      </c>
      <c r="E601" s="49">
        <v>2</v>
      </c>
      <c r="F601" s="49" t="s">
        <v>213</v>
      </c>
      <c r="G601" s="49" t="s">
        <v>11</v>
      </c>
      <c r="H601" s="49">
        <v>2</v>
      </c>
      <c r="I601" s="49" t="s">
        <v>403</v>
      </c>
      <c r="J601" s="49" t="s">
        <v>119</v>
      </c>
      <c r="K601" s="49"/>
      <c r="L601" s="49"/>
      <c r="M601" s="49"/>
      <c r="N601" s="51">
        <f t="shared" si="33"/>
        <v>4</v>
      </c>
      <c r="O601" s="51" t="s">
        <v>16</v>
      </c>
      <c r="P601" s="48">
        <v>1057000</v>
      </c>
      <c r="Q601" s="392">
        <f t="shared" si="34"/>
        <v>4228000</v>
      </c>
      <c r="R601" s="433"/>
    </row>
    <row r="602" spans="1:18" s="54" customFormat="1" ht="17.100000000000001" customHeight="1" x14ac:dyDescent="0.2">
      <c r="A602" s="68"/>
      <c r="B602" s="49"/>
      <c r="C602" s="5" t="s">
        <v>404</v>
      </c>
      <c r="D602" s="49"/>
      <c r="E602" s="49"/>
      <c r="F602" s="49"/>
      <c r="G602" s="49"/>
      <c r="H602" s="49"/>
      <c r="I602" s="49"/>
      <c r="J602" s="49"/>
      <c r="K602" s="49"/>
      <c r="L602" s="49"/>
      <c r="M602" s="49"/>
      <c r="N602" s="51"/>
      <c r="O602" s="51"/>
      <c r="P602" s="48"/>
      <c r="Q602" s="392">
        <f>Q603</f>
        <v>14496000</v>
      </c>
      <c r="R602" s="433"/>
    </row>
    <row r="603" spans="1:18" s="54" customFormat="1" ht="17.100000000000001" customHeight="1" x14ac:dyDescent="0.2">
      <c r="A603" s="68"/>
      <c r="B603" s="49"/>
      <c r="C603" s="9" t="s">
        <v>405</v>
      </c>
      <c r="D603" s="49" t="s">
        <v>118</v>
      </c>
      <c r="E603" s="49">
        <v>4</v>
      </c>
      <c r="F603" s="49" t="s">
        <v>213</v>
      </c>
      <c r="G603" s="49" t="s">
        <v>11</v>
      </c>
      <c r="H603" s="49">
        <v>4</v>
      </c>
      <c r="I603" s="49" t="s">
        <v>403</v>
      </c>
      <c r="J603" s="49" t="s">
        <v>119</v>
      </c>
      <c r="K603" s="49"/>
      <c r="L603" s="49"/>
      <c r="M603" s="49"/>
      <c r="N603" s="51">
        <f>E603*H603</f>
        <v>16</v>
      </c>
      <c r="O603" s="51" t="s">
        <v>16</v>
      </c>
      <c r="P603" s="48">
        <v>906000</v>
      </c>
      <c r="Q603" s="392">
        <f>N603*P603</f>
        <v>14496000</v>
      </c>
      <c r="R603" s="433"/>
    </row>
    <row r="604" spans="1:18" s="54" customFormat="1" ht="17.100000000000001" customHeight="1" x14ac:dyDescent="0.2">
      <c r="A604" s="68"/>
      <c r="B604" s="49"/>
      <c r="C604" s="5" t="s">
        <v>406</v>
      </c>
      <c r="D604" s="49"/>
      <c r="E604" s="49"/>
      <c r="F604" s="49"/>
      <c r="G604" s="49"/>
      <c r="H604" s="49"/>
      <c r="I604" s="49"/>
      <c r="J604" s="49"/>
      <c r="K604" s="49"/>
      <c r="L604" s="49"/>
      <c r="M604" s="49"/>
      <c r="N604" s="51"/>
      <c r="O604" s="51"/>
      <c r="P604" s="48"/>
      <c r="Q604" s="392">
        <f>Q605+Q606</f>
        <v>18688000</v>
      </c>
      <c r="R604" s="433"/>
    </row>
    <row r="605" spans="1:18" s="54" customFormat="1" ht="17.100000000000001" customHeight="1" x14ac:dyDescent="0.2">
      <c r="A605" s="68"/>
      <c r="B605" s="49"/>
      <c r="C605" s="9" t="s">
        <v>407</v>
      </c>
      <c r="D605" s="49"/>
      <c r="E605" s="49"/>
      <c r="F605" s="49"/>
      <c r="G605" s="49"/>
      <c r="H605" s="49"/>
      <c r="I605" s="49"/>
      <c r="J605" s="49"/>
      <c r="K605" s="49"/>
      <c r="L605" s="49"/>
      <c r="M605" s="49"/>
      <c r="N605" s="51">
        <v>1</v>
      </c>
      <c r="O605" s="51" t="s">
        <v>8</v>
      </c>
      <c r="P605" s="48">
        <v>9408000</v>
      </c>
      <c r="Q605" s="392">
        <f>N605*P605</f>
        <v>9408000</v>
      </c>
      <c r="R605" s="433"/>
    </row>
    <row r="606" spans="1:18" s="54" customFormat="1" ht="17.100000000000001" customHeight="1" x14ac:dyDescent="0.2">
      <c r="A606" s="68"/>
      <c r="B606" s="49"/>
      <c r="C606" s="9" t="s">
        <v>408</v>
      </c>
      <c r="D606" s="49"/>
      <c r="E606" s="49"/>
      <c r="F606" s="49"/>
      <c r="G606" s="49"/>
      <c r="H606" s="49"/>
      <c r="I606" s="49"/>
      <c r="J606" s="49"/>
      <c r="K606" s="49"/>
      <c r="L606" s="49"/>
      <c r="M606" s="49"/>
      <c r="N606" s="51">
        <v>1</v>
      </c>
      <c r="O606" s="51" t="s">
        <v>8</v>
      </c>
      <c r="P606" s="48">
        <v>9280000</v>
      </c>
      <c r="Q606" s="392">
        <f>N606*P606</f>
        <v>9280000</v>
      </c>
      <c r="R606" s="433"/>
    </row>
    <row r="607" spans="1:18" s="54" customFormat="1" ht="17.100000000000001" customHeight="1" x14ac:dyDescent="0.2">
      <c r="A607" s="68"/>
      <c r="B607" s="49"/>
      <c r="C607" s="5" t="s">
        <v>409</v>
      </c>
      <c r="D607" s="49"/>
      <c r="E607" s="49"/>
      <c r="F607" s="49"/>
      <c r="G607" s="49"/>
      <c r="H607" s="49"/>
      <c r="I607" s="49"/>
      <c r="J607" s="49"/>
      <c r="K607" s="49"/>
      <c r="L607" s="49"/>
      <c r="M607" s="49"/>
      <c r="N607" s="68"/>
      <c r="O607" s="68"/>
      <c r="P607" s="68"/>
      <c r="Q607" s="392">
        <f>Q608+Q609</f>
        <v>87394000</v>
      </c>
      <c r="R607" s="433"/>
    </row>
    <row r="608" spans="1:18" s="54" customFormat="1" ht="17.100000000000001" customHeight="1" x14ac:dyDescent="0.2">
      <c r="A608" s="68"/>
      <c r="B608" s="49"/>
      <c r="C608" s="9" t="s">
        <v>792</v>
      </c>
      <c r="D608" s="49"/>
      <c r="E608" s="49"/>
      <c r="F608" s="49"/>
      <c r="G608" s="49"/>
      <c r="H608" s="49"/>
      <c r="I608" s="49"/>
      <c r="J608" s="49"/>
      <c r="K608" s="49"/>
      <c r="L608" s="49"/>
      <c r="M608" s="49"/>
      <c r="N608" s="51">
        <v>1</v>
      </c>
      <c r="O608" s="51" t="s">
        <v>8</v>
      </c>
      <c r="P608" s="48">
        <v>22956000</v>
      </c>
      <c r="Q608" s="392">
        <f>N608*P608</f>
        <v>22956000</v>
      </c>
      <c r="R608" s="433"/>
    </row>
    <row r="609" spans="1:18" s="54" customFormat="1" ht="17.100000000000001" customHeight="1" x14ac:dyDescent="0.2">
      <c r="A609" s="68"/>
      <c r="B609" s="49"/>
      <c r="C609" s="9" t="s">
        <v>786</v>
      </c>
      <c r="D609" s="49"/>
      <c r="E609" s="49"/>
      <c r="F609" s="49"/>
      <c r="G609" s="49"/>
      <c r="H609" s="49"/>
      <c r="I609" s="49"/>
      <c r="J609" s="49"/>
      <c r="K609" s="49"/>
      <c r="L609" s="49"/>
      <c r="M609" s="49"/>
      <c r="N609" s="51">
        <v>2</v>
      </c>
      <c r="O609" s="51" t="s">
        <v>8</v>
      </c>
      <c r="P609" s="48">
        <v>32219000</v>
      </c>
      <c r="Q609" s="392">
        <f>N609*P609</f>
        <v>64438000</v>
      </c>
      <c r="R609" s="433"/>
    </row>
    <row r="610" spans="1:18" ht="17.100000000000001" customHeight="1" x14ac:dyDescent="0.35">
      <c r="A610" s="44">
        <v>521119</v>
      </c>
      <c r="B610" s="24" t="s">
        <v>55</v>
      </c>
      <c r="C610" s="29"/>
      <c r="D610" s="25"/>
      <c r="E610" s="45"/>
      <c r="F610" s="45"/>
      <c r="G610" s="45"/>
      <c r="H610" s="45"/>
      <c r="I610" s="45"/>
      <c r="J610" s="45"/>
      <c r="K610" s="45"/>
      <c r="L610" s="45"/>
      <c r="M610" s="45"/>
      <c r="N610" s="28"/>
      <c r="O610" s="28"/>
      <c r="P610" s="28"/>
      <c r="Q610" s="394">
        <f>Q611</f>
        <v>1665000</v>
      </c>
      <c r="R610" s="454" t="s">
        <v>571</v>
      </c>
    </row>
    <row r="611" spans="1:18" ht="17.100000000000001" customHeight="1" x14ac:dyDescent="0.2">
      <c r="A611" s="274"/>
      <c r="B611" s="49" t="s">
        <v>19</v>
      </c>
      <c r="C611" s="49" t="s">
        <v>640</v>
      </c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44">
        <v>9</v>
      </c>
      <c r="O611" s="51" t="s">
        <v>38</v>
      </c>
      <c r="P611" s="545">
        <v>185000</v>
      </c>
      <c r="Q611" s="390">
        <f>N611*P611</f>
        <v>1665000</v>
      </c>
      <c r="R611" s="897"/>
    </row>
    <row r="612" spans="1:18" s="585" customFormat="1" ht="17.100000000000001" customHeight="1" x14ac:dyDescent="0.2">
      <c r="A612" s="578" t="s">
        <v>793</v>
      </c>
      <c r="B612" s="579" t="s">
        <v>788</v>
      </c>
      <c r="C612" s="580"/>
      <c r="D612" s="579"/>
      <c r="E612" s="581"/>
      <c r="F612" s="581"/>
      <c r="G612" s="581"/>
      <c r="H612" s="581"/>
      <c r="I612" s="581"/>
      <c r="J612" s="581"/>
      <c r="K612" s="581"/>
      <c r="L612" s="581"/>
      <c r="M612" s="581"/>
      <c r="N612" s="582"/>
      <c r="O612" s="582"/>
      <c r="P612" s="582"/>
      <c r="Q612" s="583">
        <f>Q613</f>
        <v>22956000</v>
      </c>
      <c r="R612" s="584"/>
    </row>
    <row r="613" spans="1:18" s="602" customFormat="1" ht="17.100000000000001" customHeight="1" x14ac:dyDescent="0.35">
      <c r="A613" s="596">
        <v>521119</v>
      </c>
      <c r="B613" s="587" t="s">
        <v>55</v>
      </c>
      <c r="C613" s="597"/>
      <c r="D613" s="598"/>
      <c r="E613" s="599"/>
      <c r="F613" s="599"/>
      <c r="G613" s="599"/>
      <c r="H613" s="599"/>
      <c r="I613" s="599"/>
      <c r="J613" s="599"/>
      <c r="K613" s="599"/>
      <c r="L613" s="599"/>
      <c r="M613" s="599"/>
      <c r="N613" s="600"/>
      <c r="O613" s="600"/>
      <c r="P613" s="600"/>
      <c r="Q613" s="601">
        <f>Q614</f>
        <v>22956000</v>
      </c>
      <c r="R613" s="593" t="s">
        <v>562</v>
      </c>
    </row>
    <row r="614" spans="1:18" s="602" customFormat="1" ht="17.100000000000001" customHeight="1" x14ac:dyDescent="0.2">
      <c r="A614" s="596"/>
      <c r="B614" s="589" t="s">
        <v>19</v>
      </c>
      <c r="C614" s="589" t="s">
        <v>789</v>
      </c>
      <c r="D614" s="598"/>
      <c r="E614" s="598"/>
      <c r="F614" s="598"/>
      <c r="G614" s="598"/>
      <c r="H614" s="598"/>
      <c r="I614" s="598"/>
      <c r="J614" s="598"/>
      <c r="K614" s="598"/>
      <c r="L614" s="598"/>
      <c r="M614" s="598"/>
      <c r="N614" s="600">
        <v>1</v>
      </c>
      <c r="O614" s="591" t="s">
        <v>8</v>
      </c>
      <c r="P614" s="603">
        <v>22956000</v>
      </c>
      <c r="Q614" s="604">
        <f>N614*P614</f>
        <v>22956000</v>
      </c>
      <c r="R614" s="605"/>
    </row>
    <row r="615" spans="1:18" s="585" customFormat="1" ht="17.100000000000001" customHeight="1" x14ac:dyDescent="0.2">
      <c r="A615" s="578" t="s">
        <v>794</v>
      </c>
      <c r="B615" s="579" t="s">
        <v>791</v>
      </c>
      <c r="C615" s="580"/>
      <c r="D615" s="579"/>
      <c r="E615" s="581"/>
      <c r="F615" s="581"/>
      <c r="G615" s="581"/>
      <c r="H615" s="581"/>
      <c r="I615" s="581"/>
      <c r="J615" s="581"/>
      <c r="K615" s="581"/>
      <c r="L615" s="581"/>
      <c r="M615" s="581"/>
      <c r="N615" s="582"/>
      <c r="O615" s="582"/>
      <c r="P615" s="582"/>
      <c r="Q615" s="583">
        <f>Q616</f>
        <v>32219000</v>
      </c>
      <c r="R615" s="584"/>
    </row>
    <row r="616" spans="1:18" s="602" customFormat="1" ht="17.100000000000001" customHeight="1" x14ac:dyDescent="0.35">
      <c r="A616" s="596">
        <v>521119</v>
      </c>
      <c r="B616" s="587" t="s">
        <v>55</v>
      </c>
      <c r="C616" s="597"/>
      <c r="D616" s="598"/>
      <c r="E616" s="599"/>
      <c r="F616" s="599"/>
      <c r="G616" s="599"/>
      <c r="H616" s="599"/>
      <c r="I616" s="599"/>
      <c r="J616" s="599"/>
      <c r="K616" s="599"/>
      <c r="L616" s="599"/>
      <c r="M616" s="599"/>
      <c r="N616" s="600"/>
      <c r="O616" s="600"/>
      <c r="P616" s="600"/>
      <c r="Q616" s="601">
        <f>Q617</f>
        <v>32219000</v>
      </c>
      <c r="R616" s="593" t="s">
        <v>562</v>
      </c>
    </row>
    <row r="617" spans="1:18" s="602" customFormat="1" ht="17.100000000000001" customHeight="1" x14ac:dyDescent="0.2">
      <c r="A617" s="596"/>
      <c r="B617" s="589" t="s">
        <v>19</v>
      </c>
      <c r="C617" s="589" t="s">
        <v>789</v>
      </c>
      <c r="D617" s="598"/>
      <c r="E617" s="598"/>
      <c r="F617" s="598"/>
      <c r="G617" s="598"/>
      <c r="H617" s="598"/>
      <c r="I617" s="598"/>
      <c r="J617" s="598"/>
      <c r="K617" s="598"/>
      <c r="L617" s="598"/>
      <c r="M617" s="598"/>
      <c r="N617" s="600">
        <v>1</v>
      </c>
      <c r="O617" s="591" t="s">
        <v>8</v>
      </c>
      <c r="P617" s="603">
        <v>32219000</v>
      </c>
      <c r="Q617" s="604">
        <f>N617*P617</f>
        <v>32219000</v>
      </c>
      <c r="R617" s="605"/>
    </row>
    <row r="618" spans="1:18" ht="17.100000000000001" customHeight="1" x14ac:dyDescent="0.2">
      <c r="A618" s="28"/>
      <c r="B618" s="25"/>
      <c r="C618" s="52"/>
      <c r="D618" s="25"/>
      <c r="E618" s="25"/>
      <c r="F618" s="25"/>
      <c r="G618" s="25"/>
      <c r="H618" s="45"/>
      <c r="I618" s="45"/>
      <c r="J618" s="45"/>
      <c r="K618" s="45"/>
      <c r="L618" s="45"/>
      <c r="M618" s="45"/>
      <c r="N618" s="44"/>
      <c r="O618" s="44"/>
      <c r="P618" s="32"/>
      <c r="Q618" s="390"/>
      <c r="R618" s="897"/>
    </row>
    <row r="619" spans="1:18" s="129" customFormat="1" ht="17.100000000000001" customHeight="1" x14ac:dyDescent="0.2">
      <c r="A619" s="128" t="s">
        <v>799</v>
      </c>
      <c r="B619" s="85" t="s">
        <v>800</v>
      </c>
      <c r="C619" s="86"/>
      <c r="D619" s="85"/>
      <c r="E619" s="904"/>
      <c r="F619" s="904"/>
      <c r="G619" s="904"/>
      <c r="H619" s="904"/>
      <c r="I619" s="904"/>
      <c r="J619" s="904"/>
      <c r="K619" s="85"/>
      <c r="L619" s="85"/>
      <c r="M619" s="904"/>
      <c r="N619" s="128"/>
      <c r="O619" s="128"/>
      <c r="P619" s="128"/>
      <c r="Q619" s="357">
        <f>Q620</f>
        <v>26760000</v>
      </c>
      <c r="R619" s="145"/>
    </row>
    <row r="620" spans="1:18" ht="17.100000000000001" customHeight="1" x14ac:dyDescent="0.35">
      <c r="A620" s="44">
        <v>521119</v>
      </c>
      <c r="B620" s="1056" t="s">
        <v>56</v>
      </c>
      <c r="C620" s="1057"/>
      <c r="D620" s="1057"/>
      <c r="E620" s="1057"/>
      <c r="F620" s="1057"/>
      <c r="G620" s="1057"/>
      <c r="H620" s="1057"/>
      <c r="I620" s="1057"/>
      <c r="J620" s="1057"/>
      <c r="K620" s="1057"/>
      <c r="L620" s="1057"/>
      <c r="M620" s="896"/>
      <c r="N620" s="1"/>
      <c r="O620" s="1"/>
      <c r="P620" s="1"/>
      <c r="Q620" s="365">
        <f>Q621</f>
        <v>26760000</v>
      </c>
      <c r="R620" s="454" t="s">
        <v>562</v>
      </c>
    </row>
    <row r="621" spans="1:18" ht="17.100000000000001" customHeight="1" x14ac:dyDescent="0.2">
      <c r="A621" s="1"/>
      <c r="B621" s="5"/>
      <c r="C621" s="9" t="s">
        <v>306</v>
      </c>
      <c r="D621" s="5"/>
      <c r="E621" s="896"/>
      <c r="F621" s="896"/>
      <c r="G621" s="896"/>
      <c r="H621" s="896"/>
      <c r="I621" s="896"/>
      <c r="J621" s="5"/>
      <c r="K621" s="5"/>
      <c r="L621" s="5"/>
      <c r="M621" s="5"/>
      <c r="N621" s="450"/>
      <c r="O621" s="450"/>
      <c r="P621" s="16"/>
      <c r="Q621" s="366">
        <f>Q622+Q623</f>
        <v>26760000</v>
      </c>
      <c r="R621" s="897"/>
    </row>
    <row r="622" spans="1:18" ht="17.100000000000001" customHeight="1" x14ac:dyDescent="0.2">
      <c r="A622" s="1"/>
      <c r="B622" s="5"/>
      <c r="C622" s="9" t="s">
        <v>307</v>
      </c>
      <c r="D622" s="5"/>
      <c r="E622" s="896"/>
      <c r="F622" s="896"/>
      <c r="G622" s="896" t="s">
        <v>118</v>
      </c>
      <c r="H622" s="896">
        <v>2</v>
      </c>
      <c r="I622" s="896" t="s">
        <v>213</v>
      </c>
      <c r="J622" s="5" t="s">
        <v>11</v>
      </c>
      <c r="K622" s="5">
        <v>8</v>
      </c>
      <c r="L622" s="5" t="s">
        <v>21</v>
      </c>
      <c r="M622" s="5" t="s">
        <v>119</v>
      </c>
      <c r="N622" s="450">
        <f>H622*K622</f>
        <v>16</v>
      </c>
      <c r="O622" s="450" t="s">
        <v>577</v>
      </c>
      <c r="P622" s="16">
        <v>200000</v>
      </c>
      <c r="Q622" s="366">
        <f>N622*P622</f>
        <v>3200000</v>
      </c>
      <c r="R622" s="897"/>
    </row>
    <row r="623" spans="1:18" ht="17.100000000000001" customHeight="1" x14ac:dyDescent="0.2">
      <c r="A623" s="1"/>
      <c r="B623" s="5"/>
      <c r="C623" s="9" t="s">
        <v>308</v>
      </c>
      <c r="D623" s="5" t="s">
        <v>118</v>
      </c>
      <c r="E623" s="896">
        <v>2</v>
      </c>
      <c r="F623" s="896" t="s">
        <v>213</v>
      </c>
      <c r="G623" s="896" t="s">
        <v>11</v>
      </c>
      <c r="H623" s="896">
        <v>2</v>
      </c>
      <c r="I623" s="896" t="s">
        <v>403</v>
      </c>
      <c r="J623" s="5" t="s">
        <v>11</v>
      </c>
      <c r="K623" s="5">
        <v>10</v>
      </c>
      <c r="L623" s="5" t="s">
        <v>21</v>
      </c>
      <c r="M623" s="5" t="s">
        <v>119</v>
      </c>
      <c r="N623" s="450">
        <f>E623*H623*K623</f>
        <v>40</v>
      </c>
      <c r="O623" s="450" t="s">
        <v>16</v>
      </c>
      <c r="P623" s="16">
        <v>589000</v>
      </c>
      <c r="Q623" s="366">
        <f>N623*P623</f>
        <v>23560000</v>
      </c>
      <c r="R623" s="897"/>
    </row>
    <row r="624" spans="1:18" ht="17.100000000000001" customHeight="1" x14ac:dyDescent="0.2">
      <c r="A624" s="1"/>
      <c r="B624" s="5"/>
      <c r="C624" s="9"/>
      <c r="D624" s="5"/>
      <c r="E624" s="896"/>
      <c r="F624" s="896"/>
      <c r="G624" s="896"/>
      <c r="H624" s="896"/>
      <c r="I624" s="896"/>
      <c r="J624" s="5"/>
      <c r="K624" s="5"/>
      <c r="L624" s="5"/>
      <c r="M624" s="5"/>
      <c r="N624" s="450"/>
      <c r="O624" s="450"/>
      <c r="P624" s="16"/>
      <c r="Q624" s="366"/>
      <c r="R624" s="897"/>
    </row>
    <row r="625" spans="1:18" s="61" customFormat="1" ht="17.100000000000001" customHeight="1" x14ac:dyDescent="0.2">
      <c r="A625" s="137" t="s">
        <v>801</v>
      </c>
      <c r="B625" s="900" t="s">
        <v>767</v>
      </c>
      <c r="C625" s="900"/>
      <c r="D625" s="80"/>
      <c r="E625" s="80"/>
      <c r="F625" s="80"/>
      <c r="G625" s="80"/>
      <c r="H625" s="80"/>
      <c r="I625" s="80"/>
      <c r="J625" s="80"/>
      <c r="K625" s="80"/>
      <c r="L625" s="80"/>
      <c r="M625" s="80"/>
      <c r="N625" s="81"/>
      <c r="O625" s="81"/>
      <c r="P625" s="81"/>
      <c r="Q625" s="357">
        <f>Q626</f>
        <v>278406000</v>
      </c>
      <c r="R625" s="432"/>
    </row>
    <row r="626" spans="1:18" s="61" customFormat="1" ht="17.100000000000001" customHeight="1" x14ac:dyDescent="0.35">
      <c r="A626" s="937">
        <v>521119</v>
      </c>
      <c r="B626" s="121" t="s">
        <v>802</v>
      </c>
      <c r="C626" s="900"/>
      <c r="D626" s="80"/>
      <c r="E626" s="80"/>
      <c r="F626" s="80"/>
      <c r="G626" s="80"/>
      <c r="H626" s="80"/>
      <c r="I626" s="80"/>
      <c r="J626" s="80"/>
      <c r="K626" s="80"/>
      <c r="L626" s="80"/>
      <c r="M626" s="80"/>
      <c r="N626" s="81"/>
      <c r="O626" s="81"/>
      <c r="P626" s="81"/>
      <c r="Q626" s="417">
        <f>Q629+Q630+Q632+Q634+Q636</f>
        <v>278406000</v>
      </c>
      <c r="R626" s="454" t="s">
        <v>562</v>
      </c>
    </row>
    <row r="627" spans="1:18" s="54" customFormat="1" ht="18" customHeight="1" x14ac:dyDescent="0.2">
      <c r="A627" s="139"/>
      <c r="B627" s="121" t="s">
        <v>19</v>
      </c>
      <c r="C627" s="121" t="s">
        <v>803</v>
      </c>
      <c r="D627" s="455"/>
      <c r="E627" s="455"/>
      <c r="F627" s="455"/>
      <c r="G627" s="455"/>
      <c r="H627" s="455"/>
      <c r="I627" s="455"/>
      <c r="J627" s="455"/>
      <c r="K627" s="455"/>
      <c r="L627" s="455"/>
      <c r="M627" s="455"/>
      <c r="N627" s="51"/>
      <c r="O627" s="51"/>
      <c r="P627" s="82"/>
      <c r="Q627" s="358"/>
      <c r="R627" s="454"/>
    </row>
    <row r="628" spans="1:18" s="54" customFormat="1" ht="18" customHeight="1" x14ac:dyDescent="0.2">
      <c r="A628" s="139"/>
      <c r="B628" s="121" t="s">
        <v>26</v>
      </c>
      <c r="C628" s="121" t="s">
        <v>805</v>
      </c>
      <c r="D628" s="455"/>
      <c r="E628" s="455"/>
      <c r="F628" s="455"/>
      <c r="G628" s="455"/>
      <c r="H628" s="455"/>
      <c r="I628" s="455"/>
      <c r="J628" s="455"/>
      <c r="K628" s="455"/>
      <c r="L628" s="455"/>
      <c r="M628" s="455"/>
      <c r="N628" s="51"/>
      <c r="O628" s="51"/>
      <c r="P628" s="82"/>
      <c r="Q628" s="358">
        <f>Q629</f>
        <v>131112000</v>
      </c>
      <c r="R628" s="454"/>
    </row>
    <row r="629" spans="1:18" s="54" customFormat="1" ht="17.100000000000001" customHeight="1" x14ac:dyDescent="0.2">
      <c r="A629" s="63"/>
      <c r="B629" s="121"/>
      <c r="C629" s="140" t="s">
        <v>804</v>
      </c>
      <c r="D629" s="455" t="s">
        <v>118</v>
      </c>
      <c r="E629" s="455">
        <v>4</v>
      </c>
      <c r="F629" s="455" t="s">
        <v>303</v>
      </c>
      <c r="G629" s="455" t="s">
        <v>11</v>
      </c>
      <c r="H629" s="455">
        <v>6</v>
      </c>
      <c r="I629" s="455" t="s">
        <v>771</v>
      </c>
      <c r="J629" s="455" t="s">
        <v>11</v>
      </c>
      <c r="K629" s="455">
        <v>9</v>
      </c>
      <c r="L629" s="455" t="s">
        <v>236</v>
      </c>
      <c r="M629" s="455" t="s">
        <v>119</v>
      </c>
      <c r="N629" s="51">
        <f>E629*H629*K629</f>
        <v>216</v>
      </c>
      <c r="O629" s="51" t="s">
        <v>577</v>
      </c>
      <c r="P629" s="251">
        <v>607000</v>
      </c>
      <c r="Q629" s="358">
        <f t="shared" ref="Q629" si="35">N629*P629</f>
        <v>131112000</v>
      </c>
      <c r="R629" s="454"/>
    </row>
    <row r="630" spans="1:18" ht="17.100000000000001" customHeight="1" x14ac:dyDescent="0.2">
      <c r="A630" s="28"/>
      <c r="B630" s="25"/>
      <c r="C630" s="49" t="s">
        <v>806</v>
      </c>
      <c r="D630" s="25"/>
      <c r="E630" s="25"/>
      <c r="F630" s="25"/>
      <c r="G630" s="25"/>
      <c r="H630" s="45"/>
      <c r="I630" s="45"/>
      <c r="J630" s="45"/>
      <c r="K630" s="45"/>
      <c r="L630" s="45"/>
      <c r="M630" s="45"/>
      <c r="N630" s="44"/>
      <c r="O630" s="44"/>
      <c r="P630" s="32"/>
      <c r="Q630" s="390">
        <f>Q631</f>
        <v>45912000</v>
      </c>
      <c r="R630" s="897"/>
    </row>
    <row r="631" spans="1:18" ht="17.100000000000001" customHeight="1" x14ac:dyDescent="0.2">
      <c r="A631" s="28"/>
      <c r="B631" s="25"/>
      <c r="C631" s="52" t="s">
        <v>807</v>
      </c>
      <c r="D631" s="25"/>
      <c r="E631" s="25"/>
      <c r="F631" s="25"/>
      <c r="G631" s="25"/>
      <c r="H631" s="45"/>
      <c r="I631" s="45"/>
      <c r="J631" s="45"/>
      <c r="K631" s="45"/>
      <c r="L631" s="45"/>
      <c r="M631" s="45"/>
      <c r="N631" s="44">
        <v>2</v>
      </c>
      <c r="O631" s="51" t="s">
        <v>236</v>
      </c>
      <c r="P631" s="32">
        <v>22956000</v>
      </c>
      <c r="Q631" s="390">
        <f>N631*P631</f>
        <v>45912000</v>
      </c>
      <c r="R631" s="897"/>
    </row>
    <row r="632" spans="1:18" ht="17.100000000000001" customHeight="1" x14ac:dyDescent="0.2">
      <c r="A632" s="28"/>
      <c r="B632" s="25"/>
      <c r="C632" s="49" t="s">
        <v>808</v>
      </c>
      <c r="D632" s="25"/>
      <c r="E632" s="25"/>
      <c r="F632" s="25"/>
      <c r="G632" s="25"/>
      <c r="H632" s="45"/>
      <c r="I632" s="45"/>
      <c r="J632" s="45"/>
      <c r="K632" s="45"/>
      <c r="L632" s="45"/>
      <c r="M632" s="45"/>
      <c r="N632" s="44"/>
      <c r="O632" s="44"/>
      <c r="P632" s="32"/>
      <c r="Q632" s="390">
        <f>Q633</f>
        <v>64438000</v>
      </c>
      <c r="R632" s="897"/>
    </row>
    <row r="633" spans="1:18" ht="17.100000000000001" customHeight="1" x14ac:dyDescent="0.2">
      <c r="A633" s="28"/>
      <c r="B633" s="25"/>
      <c r="C633" s="52" t="s">
        <v>809</v>
      </c>
      <c r="D633" s="25"/>
      <c r="E633" s="25"/>
      <c r="F633" s="25"/>
      <c r="G633" s="25"/>
      <c r="H633" s="45"/>
      <c r="I633" s="45"/>
      <c r="J633" s="45"/>
      <c r="K633" s="45"/>
      <c r="L633" s="45"/>
      <c r="M633" s="45"/>
      <c r="N633" s="44">
        <v>2</v>
      </c>
      <c r="O633" s="51" t="s">
        <v>236</v>
      </c>
      <c r="P633" s="32">
        <v>32219000</v>
      </c>
      <c r="Q633" s="390">
        <f>N633*P633</f>
        <v>64438000</v>
      </c>
      <c r="R633" s="897"/>
    </row>
    <row r="634" spans="1:18" ht="17.100000000000001" customHeight="1" x14ac:dyDescent="0.2">
      <c r="A634" s="28"/>
      <c r="B634" s="25"/>
      <c r="C634" s="49" t="s">
        <v>810</v>
      </c>
      <c r="D634" s="25"/>
      <c r="E634" s="25"/>
      <c r="F634" s="25"/>
      <c r="G634" s="25"/>
      <c r="H634" s="45"/>
      <c r="I634" s="45"/>
      <c r="J634" s="45"/>
      <c r="K634" s="45"/>
      <c r="L634" s="45"/>
      <c r="M634" s="45"/>
      <c r="N634" s="44"/>
      <c r="O634" s="44"/>
      <c r="P634" s="32"/>
      <c r="Q634" s="390">
        <f>Q635</f>
        <v>18128000</v>
      </c>
      <c r="R634" s="897"/>
    </row>
    <row r="635" spans="1:18" ht="17.100000000000001" customHeight="1" x14ac:dyDescent="0.2">
      <c r="A635" s="28"/>
      <c r="B635" s="25"/>
      <c r="C635" s="52" t="s">
        <v>811</v>
      </c>
      <c r="D635" s="25"/>
      <c r="E635" s="25"/>
      <c r="F635" s="25"/>
      <c r="G635" s="25"/>
      <c r="H635" s="45"/>
      <c r="I635" s="45"/>
      <c r="J635" s="45"/>
      <c r="K635" s="45"/>
      <c r="L635" s="45"/>
      <c r="M635" s="45"/>
      <c r="N635" s="44">
        <v>2</v>
      </c>
      <c r="O635" s="51" t="s">
        <v>236</v>
      </c>
      <c r="P635" s="32">
        <v>9064000</v>
      </c>
      <c r="Q635" s="390">
        <f>N635*P635</f>
        <v>18128000</v>
      </c>
      <c r="R635" s="897"/>
    </row>
    <row r="636" spans="1:18" ht="17.100000000000001" customHeight="1" x14ac:dyDescent="0.2">
      <c r="A636" s="28"/>
      <c r="B636" s="25"/>
      <c r="C636" s="49" t="s">
        <v>812</v>
      </c>
      <c r="D636" s="25"/>
      <c r="E636" s="25"/>
      <c r="F636" s="25"/>
      <c r="G636" s="25"/>
      <c r="H636" s="45"/>
      <c r="I636" s="45"/>
      <c r="J636" s="45"/>
      <c r="K636" s="45"/>
      <c r="L636" s="45"/>
      <c r="M636" s="45"/>
      <c r="N636" s="44"/>
      <c r="O636" s="44"/>
      <c r="P636" s="32"/>
      <c r="Q636" s="390">
        <f>Q637</f>
        <v>18816000</v>
      </c>
      <c r="R636" s="897"/>
    </row>
    <row r="637" spans="1:18" ht="17.100000000000001" customHeight="1" x14ac:dyDescent="0.2">
      <c r="A637" s="28"/>
      <c r="B637" s="25"/>
      <c r="C637" s="52" t="s">
        <v>813</v>
      </c>
      <c r="D637" s="25"/>
      <c r="E637" s="25"/>
      <c r="F637" s="25"/>
      <c r="G637" s="25"/>
      <c r="H637" s="45"/>
      <c r="I637" s="45"/>
      <c r="J637" s="45"/>
      <c r="K637" s="45"/>
      <c r="L637" s="45"/>
      <c r="M637" s="45"/>
      <c r="N637" s="44">
        <v>2</v>
      </c>
      <c r="O637" s="51" t="s">
        <v>236</v>
      </c>
      <c r="P637" s="32">
        <v>9408000</v>
      </c>
      <c r="Q637" s="390">
        <f>N637*P637</f>
        <v>18816000</v>
      </c>
      <c r="R637" s="897"/>
    </row>
    <row r="638" spans="1:18" ht="17.100000000000001" customHeight="1" x14ac:dyDescent="0.2">
      <c r="A638" s="20"/>
      <c r="B638" s="5"/>
      <c r="C638" s="9"/>
      <c r="D638" s="5"/>
      <c r="E638" s="896"/>
      <c r="F638" s="896"/>
      <c r="G638" s="896"/>
      <c r="H638" s="896"/>
      <c r="I638" s="896"/>
      <c r="J638" s="5"/>
      <c r="K638" s="5"/>
      <c r="L638" s="5"/>
      <c r="M638" s="5"/>
      <c r="N638" s="450"/>
      <c r="O638" s="450"/>
      <c r="P638" s="16"/>
      <c r="Q638" s="366"/>
      <c r="R638" s="897"/>
    </row>
    <row r="639" spans="1:18" s="781" customFormat="1" ht="17.100000000000001" customHeight="1" x14ac:dyDescent="0.2">
      <c r="A639" s="776"/>
      <c r="B639" s="1074" t="s">
        <v>120</v>
      </c>
      <c r="C639" s="1075"/>
      <c r="D639" s="1075"/>
      <c r="E639" s="1075"/>
      <c r="F639" s="1075"/>
      <c r="G639" s="1075"/>
      <c r="H639" s="1075"/>
      <c r="I639" s="1075"/>
      <c r="J639" s="1075"/>
      <c r="K639" s="1075"/>
      <c r="L639" s="1075"/>
      <c r="M639" s="1076"/>
      <c r="N639" s="777"/>
      <c r="O639" s="777"/>
      <c r="P639" s="778"/>
      <c r="Q639" s="779">
        <f>Q341</f>
        <v>1915261000</v>
      </c>
      <c r="R639" s="780"/>
    </row>
    <row r="640" spans="1:18" ht="17.100000000000001" customHeight="1" x14ac:dyDescent="0.2">
      <c r="A640" s="28"/>
      <c r="B640" s="252"/>
      <c r="C640" s="253"/>
      <c r="D640" s="253"/>
      <c r="E640" s="253"/>
      <c r="F640" s="253"/>
      <c r="G640" s="253"/>
      <c r="H640" s="253"/>
      <c r="I640" s="253"/>
      <c r="J640" s="253"/>
      <c r="K640" s="253"/>
      <c r="L640" s="253"/>
      <c r="M640" s="253"/>
      <c r="N640" s="44"/>
      <c r="O640" s="44"/>
      <c r="P640" s="32"/>
      <c r="Q640" s="396"/>
      <c r="R640" s="897"/>
    </row>
    <row r="641" spans="1:18" s="771" customFormat="1" ht="17.100000000000001" customHeight="1" x14ac:dyDescent="0.2">
      <c r="A641" s="765" t="s">
        <v>57</v>
      </c>
      <c r="B641" s="772" t="s">
        <v>58</v>
      </c>
      <c r="C641" s="766"/>
      <c r="D641" s="766"/>
      <c r="E641" s="766"/>
      <c r="F641" s="766"/>
      <c r="G641" s="766"/>
      <c r="H641" s="766"/>
      <c r="I641" s="766"/>
      <c r="J641" s="766"/>
      <c r="K641" s="766"/>
      <c r="L641" s="766"/>
      <c r="M641" s="766"/>
      <c r="N641" s="773"/>
      <c r="O641" s="773"/>
      <c r="P641" s="774"/>
      <c r="Q641" s="775">
        <f>Q642</f>
        <v>1985621000</v>
      </c>
      <c r="R641" s="770"/>
    </row>
    <row r="642" spans="1:18" s="192" customFormat="1" ht="17.100000000000001" customHeight="1" x14ac:dyDescent="0.2">
      <c r="A642" s="233" t="s">
        <v>71</v>
      </c>
      <c r="B642" s="198" t="s">
        <v>428</v>
      </c>
      <c r="C642" s="166"/>
      <c r="D642" s="166"/>
      <c r="E642" s="166"/>
      <c r="F642" s="166"/>
      <c r="G642" s="166"/>
      <c r="H642" s="166"/>
      <c r="I642" s="166"/>
      <c r="J642" s="166"/>
      <c r="K642" s="166"/>
      <c r="L642" s="166"/>
      <c r="M642" s="166"/>
      <c r="N642" s="191"/>
      <c r="O642" s="191"/>
      <c r="P642" s="199"/>
      <c r="Q642" s="398">
        <f>Q643</f>
        <v>1985621000</v>
      </c>
      <c r="R642" s="431"/>
    </row>
    <row r="643" spans="1:18" s="187" customFormat="1" ht="17.100000000000001" customHeight="1" x14ac:dyDescent="0.2">
      <c r="A643" s="200">
        <v>5076.0020000000004</v>
      </c>
      <c r="B643" s="201" t="s">
        <v>429</v>
      </c>
      <c r="C643" s="185"/>
      <c r="D643" s="185"/>
      <c r="E643" s="185"/>
      <c r="F643" s="185"/>
      <c r="G643" s="185"/>
      <c r="H643" s="185"/>
      <c r="I643" s="185"/>
      <c r="J643" s="185"/>
      <c r="K643" s="185"/>
      <c r="L643" s="185"/>
      <c r="M643" s="185"/>
      <c r="N643" s="200">
        <v>12</v>
      </c>
      <c r="O643" s="200" t="s">
        <v>234</v>
      </c>
      <c r="P643" s="186"/>
      <c r="Q643" s="355">
        <f>Q644</f>
        <v>1985621000</v>
      </c>
      <c r="R643" s="423"/>
    </row>
    <row r="644" spans="1:18" s="59" customFormat="1" ht="17.100000000000001" customHeight="1" x14ac:dyDescent="0.2">
      <c r="A644" s="60" t="s">
        <v>51</v>
      </c>
      <c r="B644" s="252" t="s">
        <v>52</v>
      </c>
      <c r="C644" s="901"/>
      <c r="D644" s="901"/>
      <c r="E644" s="901"/>
      <c r="F644" s="901"/>
      <c r="G644" s="901"/>
      <c r="H644" s="901"/>
      <c r="I644" s="901"/>
      <c r="J644" s="901"/>
      <c r="K644" s="901"/>
      <c r="L644" s="901"/>
      <c r="M644" s="901"/>
      <c r="N644" s="46"/>
      <c r="O644" s="46"/>
      <c r="P644" s="46"/>
      <c r="Q644" s="356">
        <f>Q645+Q666+Q771+Q778+Q783+Q801+Q820+Q827</f>
        <v>1985621000</v>
      </c>
      <c r="R644" s="424"/>
    </row>
    <row r="645" spans="1:18" s="129" customFormat="1" ht="17.100000000000001" customHeight="1" x14ac:dyDescent="0.2">
      <c r="A645" s="902" t="s">
        <v>309</v>
      </c>
      <c r="B645" s="899" t="s">
        <v>816</v>
      </c>
      <c r="C645" s="149"/>
      <c r="D645" s="149"/>
      <c r="E645" s="149"/>
      <c r="F645" s="149"/>
      <c r="G645" s="149"/>
      <c r="H645" s="149"/>
      <c r="I645" s="149"/>
      <c r="J645" s="149"/>
      <c r="K645" s="149"/>
      <c r="L645" s="149"/>
      <c r="M645" s="149"/>
      <c r="N645" s="137"/>
      <c r="O645" s="137"/>
      <c r="P645" s="137"/>
      <c r="Q645" s="375">
        <f>Q646</f>
        <v>108512000</v>
      </c>
      <c r="R645" s="145"/>
    </row>
    <row r="646" spans="1:18" ht="17.100000000000001" customHeight="1" x14ac:dyDescent="0.35">
      <c r="A646" s="44">
        <v>521119</v>
      </c>
      <c r="B646" s="1056" t="s">
        <v>56</v>
      </c>
      <c r="C646" s="1057"/>
      <c r="D646" s="1057"/>
      <c r="E646" s="1057"/>
      <c r="F646" s="1057"/>
      <c r="G646" s="1057"/>
      <c r="H646" s="1057"/>
      <c r="I646" s="1057"/>
      <c r="J646" s="1057"/>
      <c r="K646" s="1057"/>
      <c r="L646" s="1057"/>
      <c r="M646" s="45"/>
      <c r="N646" s="28"/>
      <c r="O646" s="28"/>
      <c r="P646" s="28"/>
      <c r="Q646" s="394">
        <f>Q647+Q653+Q659</f>
        <v>108512000</v>
      </c>
      <c r="R646" s="454" t="s">
        <v>562</v>
      </c>
    </row>
    <row r="647" spans="1:18" ht="17.100000000000001" customHeight="1" x14ac:dyDescent="0.2">
      <c r="A647" s="44"/>
      <c r="B647" s="49" t="s">
        <v>19</v>
      </c>
      <c r="C647" s="49" t="s">
        <v>311</v>
      </c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8"/>
      <c r="O647" s="28"/>
      <c r="P647" s="28"/>
      <c r="Q647" s="382">
        <f>Q648</f>
        <v>30356000</v>
      </c>
      <c r="R647" s="897"/>
    </row>
    <row r="648" spans="1:18" ht="17.100000000000001" customHeight="1" x14ac:dyDescent="0.2">
      <c r="A648" s="27"/>
      <c r="B648" s="49" t="s">
        <v>26</v>
      </c>
      <c r="C648" s="49" t="s">
        <v>144</v>
      </c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8"/>
      <c r="O648" s="28"/>
      <c r="P648" s="28"/>
      <c r="Q648" s="390">
        <f>SUM(Q649:Q652)</f>
        <v>30356000</v>
      </c>
      <c r="R648" s="897"/>
    </row>
    <row r="649" spans="1:18" ht="17.100000000000001" customHeight="1" x14ac:dyDescent="0.2">
      <c r="A649" s="27"/>
      <c r="C649" s="29" t="s">
        <v>18</v>
      </c>
      <c r="D649" s="49" t="s">
        <v>118</v>
      </c>
      <c r="E649" s="45">
        <v>6</v>
      </c>
      <c r="F649" s="45" t="s">
        <v>10</v>
      </c>
      <c r="G649" s="45" t="s">
        <v>11</v>
      </c>
      <c r="H649" s="45">
        <v>47</v>
      </c>
      <c r="I649" s="455" t="s">
        <v>21</v>
      </c>
      <c r="J649" s="49" t="s">
        <v>119</v>
      </c>
      <c r="L649" s="455"/>
      <c r="M649" s="25"/>
      <c r="N649" s="43">
        <f>E649*H649</f>
        <v>282</v>
      </c>
      <c r="O649" s="51" t="s">
        <v>24</v>
      </c>
      <c r="P649" s="50">
        <v>22000</v>
      </c>
      <c r="Q649" s="382">
        <f>N649*P649</f>
        <v>6204000</v>
      </c>
      <c r="R649" s="897"/>
    </row>
    <row r="650" spans="1:18" ht="17.100000000000001" customHeight="1" x14ac:dyDescent="0.2">
      <c r="A650" s="27"/>
      <c r="B650" s="25"/>
      <c r="C650" s="52" t="s">
        <v>235</v>
      </c>
      <c r="D650" s="49" t="s">
        <v>118</v>
      </c>
      <c r="E650" s="45">
        <v>6</v>
      </c>
      <c r="F650" s="45" t="s">
        <v>10</v>
      </c>
      <c r="G650" s="45" t="s">
        <v>11</v>
      </c>
      <c r="H650" s="45">
        <v>47</v>
      </c>
      <c r="I650" s="455" t="s">
        <v>21</v>
      </c>
      <c r="J650" s="49" t="s">
        <v>119</v>
      </c>
      <c r="K650" s="45"/>
      <c r="L650" s="455"/>
      <c r="M650" s="25"/>
      <c r="N650" s="43">
        <f t="shared" ref="N650:N651" si="36">E650*H650</f>
        <v>282</v>
      </c>
      <c r="O650" s="51" t="s">
        <v>24</v>
      </c>
      <c r="P650" s="50">
        <v>31000</v>
      </c>
      <c r="Q650" s="382">
        <f>N650*P650</f>
        <v>8742000</v>
      </c>
      <c r="R650" s="897"/>
    </row>
    <row r="651" spans="1:18" ht="17.100000000000001" customHeight="1" x14ac:dyDescent="0.2">
      <c r="A651" s="27"/>
      <c r="B651" s="25"/>
      <c r="C651" s="52" t="s">
        <v>27</v>
      </c>
      <c r="D651" s="49" t="s">
        <v>118</v>
      </c>
      <c r="E651" s="45">
        <v>6</v>
      </c>
      <c r="F651" s="45" t="s">
        <v>10</v>
      </c>
      <c r="G651" s="45" t="s">
        <v>11</v>
      </c>
      <c r="H651" s="45">
        <v>47</v>
      </c>
      <c r="I651" s="455" t="s">
        <v>21</v>
      </c>
      <c r="J651" s="49" t="s">
        <v>119</v>
      </c>
      <c r="K651" s="45"/>
      <c r="L651" s="455"/>
      <c r="M651" s="25"/>
      <c r="N651" s="43">
        <f t="shared" si="36"/>
        <v>282</v>
      </c>
      <c r="O651" s="51" t="s">
        <v>24</v>
      </c>
      <c r="P651" s="50">
        <v>5000</v>
      </c>
      <c r="Q651" s="382">
        <f>N651*P651</f>
        <v>1410000</v>
      </c>
      <c r="R651" s="897"/>
    </row>
    <row r="652" spans="1:18" ht="17.100000000000001" customHeight="1" x14ac:dyDescent="0.2">
      <c r="A652" s="150"/>
      <c r="B652" s="235"/>
      <c r="C652" s="52" t="s">
        <v>28</v>
      </c>
      <c r="D652" s="25"/>
      <c r="E652" s="45"/>
      <c r="F652" s="45"/>
      <c r="G652" s="45"/>
      <c r="H652" s="45"/>
      <c r="I652" s="455"/>
      <c r="J652" s="25"/>
      <c r="K652" s="45"/>
      <c r="L652" s="45"/>
      <c r="M652" s="25"/>
      <c r="N652" s="43">
        <v>1</v>
      </c>
      <c r="O652" s="51" t="s">
        <v>366</v>
      </c>
      <c r="P652" s="50">
        <v>14000000</v>
      </c>
      <c r="Q652" s="382">
        <f>N652*P652</f>
        <v>14000000</v>
      </c>
      <c r="R652" s="897"/>
    </row>
    <row r="653" spans="1:18" ht="17.100000000000001" customHeight="1" x14ac:dyDescent="0.2">
      <c r="A653" s="44"/>
      <c r="B653" s="49" t="s">
        <v>19</v>
      </c>
      <c r="C653" s="49" t="s">
        <v>313</v>
      </c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8"/>
      <c r="O653" s="28"/>
      <c r="P653" s="28"/>
      <c r="Q653" s="382">
        <f>Q654</f>
        <v>15896000</v>
      </c>
      <c r="R653" s="897"/>
    </row>
    <row r="654" spans="1:18" ht="17.100000000000001" customHeight="1" x14ac:dyDescent="0.2">
      <c r="A654" s="27"/>
      <c r="B654" s="49" t="s">
        <v>26</v>
      </c>
      <c r="C654" s="49" t="s">
        <v>144</v>
      </c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8"/>
      <c r="O654" s="28"/>
      <c r="P654" s="28"/>
      <c r="Q654" s="390">
        <f>SUM(Q655:Q658)</f>
        <v>15896000</v>
      </c>
      <c r="R654" s="897"/>
    </row>
    <row r="655" spans="1:18" ht="17.100000000000001" customHeight="1" x14ac:dyDescent="0.2">
      <c r="A655" s="27"/>
      <c r="C655" s="29" t="s">
        <v>18</v>
      </c>
      <c r="D655" s="49" t="s">
        <v>118</v>
      </c>
      <c r="E655" s="45">
        <v>6</v>
      </c>
      <c r="F655" s="45" t="s">
        <v>10</v>
      </c>
      <c r="G655" s="45" t="s">
        <v>11</v>
      </c>
      <c r="H655" s="45">
        <v>27</v>
      </c>
      <c r="I655" s="455" t="s">
        <v>21</v>
      </c>
      <c r="J655" s="49" t="s">
        <v>119</v>
      </c>
      <c r="L655" s="455"/>
      <c r="M655" s="25"/>
      <c r="N655" s="43">
        <f>E655*H655</f>
        <v>162</v>
      </c>
      <c r="O655" s="51" t="s">
        <v>24</v>
      </c>
      <c r="P655" s="50">
        <v>22000</v>
      </c>
      <c r="Q655" s="382">
        <f>N655*P655</f>
        <v>3564000</v>
      </c>
      <c r="R655" s="897"/>
    </row>
    <row r="656" spans="1:18" ht="17.100000000000001" customHeight="1" x14ac:dyDescent="0.2">
      <c r="A656" s="27"/>
      <c r="B656" s="25"/>
      <c r="C656" s="29" t="s">
        <v>312</v>
      </c>
      <c r="D656" s="49" t="s">
        <v>118</v>
      </c>
      <c r="E656" s="45">
        <v>6</v>
      </c>
      <c r="F656" s="45" t="s">
        <v>10</v>
      </c>
      <c r="G656" s="45" t="s">
        <v>11</v>
      </c>
      <c r="H656" s="45">
        <v>27</v>
      </c>
      <c r="I656" s="455" t="s">
        <v>21</v>
      </c>
      <c r="J656" s="49" t="s">
        <v>119</v>
      </c>
      <c r="K656" s="45"/>
      <c r="L656" s="455"/>
      <c r="M656" s="25"/>
      <c r="N656" s="43">
        <f t="shared" ref="N656:N657" si="37">E656*H656</f>
        <v>162</v>
      </c>
      <c r="O656" s="51" t="s">
        <v>24</v>
      </c>
      <c r="P656" s="50">
        <v>31000</v>
      </c>
      <c r="Q656" s="382">
        <f>N656*P656</f>
        <v>5022000</v>
      </c>
      <c r="R656" s="897"/>
    </row>
    <row r="657" spans="1:18" ht="17.100000000000001" customHeight="1" x14ac:dyDescent="0.2">
      <c r="A657" s="27"/>
      <c r="B657" s="25"/>
      <c r="C657" s="52" t="s">
        <v>27</v>
      </c>
      <c r="D657" s="49" t="s">
        <v>118</v>
      </c>
      <c r="E657" s="45">
        <v>6</v>
      </c>
      <c r="F657" s="45" t="s">
        <v>10</v>
      </c>
      <c r="G657" s="45" t="s">
        <v>11</v>
      </c>
      <c r="H657" s="45">
        <v>27</v>
      </c>
      <c r="I657" s="455" t="s">
        <v>21</v>
      </c>
      <c r="J657" s="49" t="s">
        <v>119</v>
      </c>
      <c r="K657" s="45"/>
      <c r="L657" s="455"/>
      <c r="M657" s="25"/>
      <c r="N657" s="43">
        <f t="shared" si="37"/>
        <v>162</v>
      </c>
      <c r="O657" s="51" t="s">
        <v>24</v>
      </c>
      <c r="P657" s="50">
        <v>5000</v>
      </c>
      <c r="Q657" s="382">
        <f>N657*P657</f>
        <v>810000</v>
      </c>
      <c r="R657" s="897"/>
    </row>
    <row r="658" spans="1:18" ht="17.100000000000001" customHeight="1" x14ac:dyDescent="0.2">
      <c r="A658" s="150"/>
      <c r="B658" s="235"/>
      <c r="C658" s="52" t="s">
        <v>28</v>
      </c>
      <c r="D658" s="25"/>
      <c r="E658" s="45"/>
      <c r="F658" s="45"/>
      <c r="G658" s="45"/>
      <c r="H658" s="45"/>
      <c r="I658" s="455"/>
      <c r="J658" s="25"/>
      <c r="K658" s="45"/>
      <c r="L658" s="45"/>
      <c r="M658" s="25"/>
      <c r="N658" s="43">
        <v>1</v>
      </c>
      <c r="O658" s="51" t="s">
        <v>366</v>
      </c>
      <c r="P658" s="50">
        <v>6500000</v>
      </c>
      <c r="Q658" s="382">
        <f>N658*P658</f>
        <v>6500000</v>
      </c>
      <c r="R658" s="897"/>
    </row>
    <row r="659" spans="1:18" ht="17.100000000000001" customHeight="1" x14ac:dyDescent="0.2">
      <c r="A659" s="44"/>
      <c r="B659" s="49" t="s">
        <v>19</v>
      </c>
      <c r="C659" s="49" t="s">
        <v>430</v>
      </c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8"/>
      <c r="O659" s="28"/>
      <c r="P659" s="28"/>
      <c r="Q659" s="382">
        <f>Q660</f>
        <v>62260000</v>
      </c>
      <c r="R659" s="897"/>
    </row>
    <row r="660" spans="1:18" ht="17.100000000000001" customHeight="1" x14ac:dyDescent="0.2">
      <c r="A660" s="27"/>
      <c r="B660" s="49" t="s">
        <v>26</v>
      </c>
      <c r="C660" s="49" t="s">
        <v>144</v>
      </c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8"/>
      <c r="O660" s="28"/>
      <c r="P660" s="28"/>
      <c r="Q660" s="390">
        <f>SUM(Q661:Q664)</f>
        <v>62260000</v>
      </c>
      <c r="R660" s="897"/>
    </row>
    <row r="661" spans="1:18" ht="17.100000000000001" customHeight="1" x14ac:dyDescent="0.2">
      <c r="A661" s="27"/>
      <c r="C661" s="29" t="s">
        <v>18</v>
      </c>
      <c r="D661" s="49" t="s">
        <v>118</v>
      </c>
      <c r="E661" s="45">
        <v>10</v>
      </c>
      <c r="F661" s="45" t="s">
        <v>10</v>
      </c>
      <c r="G661" s="45" t="s">
        <v>11</v>
      </c>
      <c r="H661" s="45">
        <v>57</v>
      </c>
      <c r="I661" s="455" t="s">
        <v>21</v>
      </c>
      <c r="J661" s="49" t="s">
        <v>119</v>
      </c>
      <c r="L661" s="455"/>
      <c r="M661" s="25"/>
      <c r="N661" s="43">
        <f>E661*H661</f>
        <v>570</v>
      </c>
      <c r="O661" s="51" t="s">
        <v>24</v>
      </c>
      <c r="P661" s="50">
        <v>22000</v>
      </c>
      <c r="Q661" s="382">
        <f>N661*P661</f>
        <v>12540000</v>
      </c>
      <c r="R661" s="897"/>
    </row>
    <row r="662" spans="1:18" ht="17.100000000000001" customHeight="1" x14ac:dyDescent="0.2">
      <c r="A662" s="27"/>
      <c r="B662" s="25"/>
      <c r="C662" s="29" t="s">
        <v>312</v>
      </c>
      <c r="D662" s="49" t="s">
        <v>118</v>
      </c>
      <c r="E662" s="45">
        <v>10</v>
      </c>
      <c r="F662" s="45" t="s">
        <v>10</v>
      </c>
      <c r="G662" s="45" t="s">
        <v>11</v>
      </c>
      <c r="H662" s="45">
        <v>57</v>
      </c>
      <c r="I662" s="455" t="s">
        <v>21</v>
      </c>
      <c r="J662" s="49" t="s">
        <v>119</v>
      </c>
      <c r="K662" s="45"/>
      <c r="L662" s="455"/>
      <c r="M662" s="25"/>
      <c r="N662" s="43">
        <f t="shared" ref="N662:N663" si="38">E662*H662</f>
        <v>570</v>
      </c>
      <c r="O662" s="51" t="s">
        <v>24</v>
      </c>
      <c r="P662" s="50">
        <v>31000</v>
      </c>
      <c r="Q662" s="382">
        <f>N662*P662</f>
        <v>17670000</v>
      </c>
      <c r="R662" s="897"/>
    </row>
    <row r="663" spans="1:18" ht="17.100000000000001" customHeight="1" x14ac:dyDescent="0.2">
      <c r="A663" s="27"/>
      <c r="B663" s="25"/>
      <c r="C663" s="52" t="s">
        <v>27</v>
      </c>
      <c r="D663" s="49" t="s">
        <v>118</v>
      </c>
      <c r="E663" s="45">
        <v>10</v>
      </c>
      <c r="F663" s="45" t="s">
        <v>10</v>
      </c>
      <c r="G663" s="45" t="s">
        <v>11</v>
      </c>
      <c r="H663" s="45">
        <v>57</v>
      </c>
      <c r="I663" s="455" t="s">
        <v>21</v>
      </c>
      <c r="J663" s="49" t="s">
        <v>119</v>
      </c>
      <c r="K663" s="45"/>
      <c r="L663" s="455"/>
      <c r="M663" s="25"/>
      <c r="N663" s="43">
        <f t="shared" si="38"/>
        <v>570</v>
      </c>
      <c r="O663" s="51" t="s">
        <v>24</v>
      </c>
      <c r="P663" s="50">
        <v>5000</v>
      </c>
      <c r="Q663" s="382">
        <f>N663*P663</f>
        <v>2850000</v>
      </c>
      <c r="R663" s="897"/>
    </row>
    <row r="664" spans="1:18" ht="17.100000000000001" customHeight="1" x14ac:dyDescent="0.2">
      <c r="A664" s="150"/>
      <c r="B664" s="235"/>
      <c r="C664" s="52" t="s">
        <v>28</v>
      </c>
      <c r="D664" s="25"/>
      <c r="E664" s="45"/>
      <c r="F664" s="45"/>
      <c r="G664" s="45"/>
      <c r="H664" s="45"/>
      <c r="I664" s="455"/>
      <c r="J664" s="25"/>
      <c r="K664" s="45"/>
      <c r="L664" s="45"/>
      <c r="M664" s="25"/>
      <c r="N664" s="43">
        <v>1</v>
      </c>
      <c r="O664" s="51" t="s">
        <v>366</v>
      </c>
      <c r="P664" s="50">
        <v>29200000</v>
      </c>
      <c r="Q664" s="382">
        <f>N664*P664</f>
        <v>29200000</v>
      </c>
      <c r="R664" s="897"/>
    </row>
    <row r="665" spans="1:18" s="276" customFormat="1" ht="17.100000000000001" customHeight="1" x14ac:dyDescent="0.2">
      <c r="A665" s="267"/>
      <c r="B665" s="268"/>
      <c r="C665" s="269"/>
      <c r="D665" s="270"/>
      <c r="E665" s="271"/>
      <c r="F665" s="271"/>
      <c r="G665" s="271"/>
      <c r="H665" s="271"/>
      <c r="I665" s="272"/>
      <c r="J665" s="270"/>
      <c r="K665" s="271"/>
      <c r="L665" s="271"/>
      <c r="M665" s="270"/>
      <c r="N665" s="273"/>
      <c r="O665" s="274"/>
      <c r="P665" s="275"/>
      <c r="Q665" s="399"/>
      <c r="R665" s="434"/>
    </row>
    <row r="666" spans="1:18" s="129" customFormat="1" ht="17.100000000000001" customHeight="1" x14ac:dyDescent="0.2">
      <c r="A666" s="902" t="s">
        <v>314</v>
      </c>
      <c r="B666" s="899" t="s">
        <v>817</v>
      </c>
      <c r="C666" s="149"/>
      <c r="D666" s="149"/>
      <c r="E666" s="149"/>
      <c r="F666" s="149"/>
      <c r="G666" s="149"/>
      <c r="H666" s="149"/>
      <c r="I666" s="149"/>
      <c r="J666" s="149"/>
      <c r="K666" s="149"/>
      <c r="L666" s="149"/>
      <c r="M666" s="149"/>
      <c r="N666" s="137"/>
      <c r="O666" s="137"/>
      <c r="P666" s="137"/>
      <c r="Q666" s="375">
        <f>Q667</f>
        <v>83050000</v>
      </c>
      <c r="R666" s="145"/>
    </row>
    <row r="667" spans="1:18" ht="17.100000000000001" customHeight="1" x14ac:dyDescent="0.35">
      <c r="A667" s="44">
        <v>521119</v>
      </c>
      <c r="B667" s="1056" t="s">
        <v>56</v>
      </c>
      <c r="C667" s="1057"/>
      <c r="D667" s="1057"/>
      <c r="E667" s="1057"/>
      <c r="F667" s="1057"/>
      <c r="G667" s="1057"/>
      <c r="H667" s="1057"/>
      <c r="I667" s="1057"/>
      <c r="J667" s="1057"/>
      <c r="K667" s="1057"/>
      <c r="L667" s="1057"/>
      <c r="M667" s="45"/>
      <c r="N667" s="28"/>
      <c r="O667" s="28"/>
      <c r="P667" s="28"/>
      <c r="Q667" s="394">
        <f>Q668+Q719</f>
        <v>83050000</v>
      </c>
      <c r="R667" s="454" t="s">
        <v>562</v>
      </c>
    </row>
    <row r="668" spans="1:18" ht="17.100000000000001" customHeight="1" x14ac:dyDescent="0.2">
      <c r="A668" s="44"/>
      <c r="B668" s="49" t="s">
        <v>19</v>
      </c>
      <c r="C668" s="49" t="s">
        <v>311</v>
      </c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8"/>
      <c r="O668" s="28"/>
      <c r="P668" s="28"/>
      <c r="Q668" s="83">
        <f>Q669+Q674+Q679+Q684+Q689+Q694+Q699+Q704+Q709+Q714</f>
        <v>48050000</v>
      </c>
      <c r="R668" s="897"/>
    </row>
    <row r="669" spans="1:18" ht="17.100000000000001" customHeight="1" x14ac:dyDescent="0.2">
      <c r="A669" s="27"/>
      <c r="B669" s="49" t="s">
        <v>26</v>
      </c>
      <c r="C669" s="49" t="s">
        <v>73</v>
      </c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8"/>
      <c r="O669" s="28"/>
      <c r="P669" s="28"/>
      <c r="Q669" s="390">
        <f>SUM(Q670:Q673)</f>
        <v>7408000</v>
      </c>
      <c r="R669" s="897"/>
    </row>
    <row r="670" spans="1:18" ht="17.100000000000001" customHeight="1" x14ac:dyDescent="0.2">
      <c r="A670" s="27"/>
      <c r="C670" s="29" t="s">
        <v>18</v>
      </c>
      <c r="D670" s="49" t="s">
        <v>118</v>
      </c>
      <c r="E670" s="45">
        <v>4</v>
      </c>
      <c r="F670" s="45" t="s">
        <v>10</v>
      </c>
      <c r="G670" s="45" t="s">
        <v>11</v>
      </c>
      <c r="H670" s="45">
        <v>19</v>
      </c>
      <c r="I670" s="455" t="s">
        <v>21</v>
      </c>
      <c r="J670" s="49" t="s">
        <v>119</v>
      </c>
      <c r="L670" s="455"/>
      <c r="M670" s="25"/>
      <c r="N670" s="43">
        <f>E670*H670</f>
        <v>76</v>
      </c>
      <c r="O670" s="51" t="s">
        <v>24</v>
      </c>
      <c r="P670" s="50">
        <v>22000</v>
      </c>
      <c r="Q670" s="382">
        <f>N670*P670</f>
        <v>1672000</v>
      </c>
      <c r="R670" s="897"/>
    </row>
    <row r="671" spans="1:18" ht="17.100000000000001" customHeight="1" x14ac:dyDescent="0.2">
      <c r="A671" s="27"/>
      <c r="B671" s="25"/>
      <c r="C671" s="29" t="s">
        <v>312</v>
      </c>
      <c r="D671" s="49" t="s">
        <v>118</v>
      </c>
      <c r="E671" s="45">
        <v>4</v>
      </c>
      <c r="F671" s="45" t="s">
        <v>10</v>
      </c>
      <c r="G671" s="45" t="s">
        <v>11</v>
      </c>
      <c r="H671" s="45">
        <v>19</v>
      </c>
      <c r="I671" s="455" t="s">
        <v>21</v>
      </c>
      <c r="J671" s="49" t="s">
        <v>119</v>
      </c>
      <c r="K671" s="45"/>
      <c r="L671" s="455"/>
      <c r="M671" s="25"/>
      <c r="N671" s="43">
        <f t="shared" ref="N671:N672" si="39">E671*H671</f>
        <v>76</v>
      </c>
      <c r="O671" s="51" t="s">
        <v>24</v>
      </c>
      <c r="P671" s="50">
        <v>31000</v>
      </c>
      <c r="Q671" s="382">
        <f>N671*P671</f>
        <v>2356000</v>
      </c>
      <c r="R671" s="897"/>
    </row>
    <row r="672" spans="1:18" ht="17.100000000000001" customHeight="1" x14ac:dyDescent="0.2">
      <c r="A672" s="27"/>
      <c r="B672" s="25"/>
      <c r="C672" s="52" t="s">
        <v>27</v>
      </c>
      <c r="D672" s="49" t="s">
        <v>118</v>
      </c>
      <c r="E672" s="45">
        <v>4</v>
      </c>
      <c r="F672" s="45" t="s">
        <v>10</v>
      </c>
      <c r="G672" s="45" t="s">
        <v>11</v>
      </c>
      <c r="H672" s="45">
        <v>19</v>
      </c>
      <c r="I672" s="455" t="s">
        <v>21</v>
      </c>
      <c r="J672" s="49" t="s">
        <v>119</v>
      </c>
      <c r="K672" s="45"/>
      <c r="L672" s="455"/>
      <c r="M672" s="25"/>
      <c r="N672" s="43">
        <f t="shared" si="39"/>
        <v>76</v>
      </c>
      <c r="O672" s="51" t="s">
        <v>24</v>
      </c>
      <c r="P672" s="50">
        <v>5000</v>
      </c>
      <c r="Q672" s="382">
        <f>N672*P672</f>
        <v>380000</v>
      </c>
      <c r="R672" s="897"/>
    </row>
    <row r="673" spans="1:18" ht="17.100000000000001" customHeight="1" x14ac:dyDescent="0.2">
      <c r="A673" s="150"/>
      <c r="B673" s="235"/>
      <c r="C673" s="52" t="s">
        <v>28</v>
      </c>
      <c r="D673" s="49"/>
      <c r="E673" s="45"/>
      <c r="F673" s="45"/>
      <c r="G673" s="45"/>
      <c r="H673" s="45"/>
      <c r="I673" s="455"/>
      <c r="J673" s="49"/>
      <c r="K673" s="45"/>
      <c r="L673" s="45"/>
      <c r="M673" s="25"/>
      <c r="N673" s="43">
        <v>1</v>
      </c>
      <c r="O673" s="51" t="s">
        <v>366</v>
      </c>
      <c r="P673" s="50">
        <v>3000000</v>
      </c>
      <c r="Q673" s="382">
        <f>N673*P673</f>
        <v>3000000</v>
      </c>
      <c r="R673" s="897"/>
    </row>
    <row r="674" spans="1:18" ht="17.100000000000001" customHeight="1" x14ac:dyDescent="0.2">
      <c r="A674" s="27"/>
      <c r="B674" s="49" t="s">
        <v>26</v>
      </c>
      <c r="C674" s="49" t="s">
        <v>75</v>
      </c>
      <c r="D674" s="49"/>
      <c r="E674" s="25"/>
      <c r="F674" s="25"/>
      <c r="G674" s="25"/>
      <c r="H674" s="25"/>
      <c r="I674" s="25"/>
      <c r="J674" s="49"/>
      <c r="K674" s="25"/>
      <c r="L674" s="25"/>
      <c r="M674" s="25"/>
      <c r="N674" s="28"/>
      <c r="O674" s="28"/>
      <c r="P674" s="28"/>
      <c r="Q674" s="390">
        <f>SUM(Q675:Q678)</f>
        <v>5306000</v>
      </c>
      <c r="R674" s="897"/>
    </row>
    <row r="675" spans="1:18" ht="17.100000000000001" customHeight="1" x14ac:dyDescent="0.2">
      <c r="A675" s="27"/>
      <c r="C675" s="29" t="s">
        <v>18</v>
      </c>
      <c r="D675" s="49" t="s">
        <v>118</v>
      </c>
      <c r="E675" s="45">
        <v>3</v>
      </c>
      <c r="F675" s="45" t="s">
        <v>10</v>
      </c>
      <c r="G675" s="45" t="s">
        <v>11</v>
      </c>
      <c r="H675" s="45">
        <v>19</v>
      </c>
      <c r="I675" s="455" t="s">
        <v>21</v>
      </c>
      <c r="J675" s="49" t="s">
        <v>119</v>
      </c>
      <c r="L675" s="455"/>
      <c r="M675" s="25"/>
      <c r="N675" s="43">
        <f>E675*H675</f>
        <v>57</v>
      </c>
      <c r="O675" s="51" t="s">
        <v>24</v>
      </c>
      <c r="P675" s="50">
        <v>22000</v>
      </c>
      <c r="Q675" s="382">
        <f>N675*P675</f>
        <v>1254000</v>
      </c>
      <c r="R675" s="897"/>
    </row>
    <row r="676" spans="1:18" ht="17.100000000000001" customHeight="1" x14ac:dyDescent="0.2">
      <c r="A676" s="27"/>
      <c r="B676" s="25"/>
      <c r="C676" s="29" t="s">
        <v>312</v>
      </c>
      <c r="D676" s="49" t="s">
        <v>118</v>
      </c>
      <c r="E676" s="45">
        <v>3</v>
      </c>
      <c r="F676" s="45" t="s">
        <v>10</v>
      </c>
      <c r="G676" s="45" t="s">
        <v>11</v>
      </c>
      <c r="H676" s="45">
        <v>19</v>
      </c>
      <c r="I676" s="455" t="s">
        <v>21</v>
      </c>
      <c r="J676" s="49" t="s">
        <v>119</v>
      </c>
      <c r="K676" s="45"/>
      <c r="L676" s="455"/>
      <c r="M676" s="25"/>
      <c r="N676" s="43">
        <f t="shared" ref="N676:N677" si="40">E676*H676</f>
        <v>57</v>
      </c>
      <c r="O676" s="51" t="s">
        <v>24</v>
      </c>
      <c r="P676" s="50">
        <v>31000</v>
      </c>
      <c r="Q676" s="382">
        <f>N676*P676</f>
        <v>1767000</v>
      </c>
      <c r="R676" s="897"/>
    </row>
    <row r="677" spans="1:18" ht="17.100000000000001" customHeight="1" x14ac:dyDescent="0.2">
      <c r="A677" s="27"/>
      <c r="B677" s="25"/>
      <c r="C677" s="52" t="s">
        <v>27</v>
      </c>
      <c r="D677" s="49" t="s">
        <v>118</v>
      </c>
      <c r="E677" s="45">
        <v>3</v>
      </c>
      <c r="F677" s="45" t="s">
        <v>10</v>
      </c>
      <c r="G677" s="45" t="s">
        <v>11</v>
      </c>
      <c r="H677" s="45">
        <v>19</v>
      </c>
      <c r="I677" s="455" t="s">
        <v>21</v>
      </c>
      <c r="J677" s="49" t="s">
        <v>119</v>
      </c>
      <c r="K677" s="45"/>
      <c r="L677" s="455"/>
      <c r="M677" s="25"/>
      <c r="N677" s="43">
        <f t="shared" si="40"/>
        <v>57</v>
      </c>
      <c r="O677" s="51" t="s">
        <v>24</v>
      </c>
      <c r="P677" s="50">
        <v>5000</v>
      </c>
      <c r="Q677" s="382">
        <f>N677*P677</f>
        <v>285000</v>
      </c>
      <c r="R677" s="897"/>
    </row>
    <row r="678" spans="1:18" ht="17.100000000000001" customHeight="1" x14ac:dyDescent="0.2">
      <c r="A678" s="150"/>
      <c r="B678" s="235"/>
      <c r="C678" s="52" t="s">
        <v>28</v>
      </c>
      <c r="D678" s="49"/>
      <c r="E678" s="45"/>
      <c r="F678" s="45"/>
      <c r="G678" s="45"/>
      <c r="H678" s="45"/>
      <c r="I678" s="455"/>
      <c r="J678" s="49"/>
      <c r="K678" s="45"/>
      <c r="L678" s="45"/>
      <c r="M678" s="25"/>
      <c r="N678" s="43">
        <v>1</v>
      </c>
      <c r="O678" s="51" t="s">
        <v>224</v>
      </c>
      <c r="P678" s="50">
        <v>2000000</v>
      </c>
      <c r="Q678" s="382">
        <f>N678*P678</f>
        <v>2000000</v>
      </c>
      <c r="R678" s="897"/>
    </row>
    <row r="679" spans="1:18" ht="17.100000000000001" customHeight="1" x14ac:dyDescent="0.2">
      <c r="A679" s="27"/>
      <c r="B679" s="49" t="s">
        <v>26</v>
      </c>
      <c r="C679" s="49" t="s">
        <v>72</v>
      </c>
      <c r="D679" s="49"/>
      <c r="E679" s="25"/>
      <c r="F679" s="25"/>
      <c r="G679" s="25"/>
      <c r="H679" s="25"/>
      <c r="I679" s="25"/>
      <c r="J679" s="49"/>
      <c r="K679" s="25"/>
      <c r="L679" s="25"/>
      <c r="M679" s="25"/>
      <c r="N679" s="28"/>
      <c r="O679" s="28"/>
      <c r="P679" s="28"/>
      <c r="Q679" s="390">
        <f>SUM(Q680:Q683)</f>
        <v>5306000</v>
      </c>
      <c r="R679" s="897"/>
    </row>
    <row r="680" spans="1:18" ht="17.100000000000001" customHeight="1" x14ac:dyDescent="0.2">
      <c r="A680" s="27"/>
      <c r="C680" s="29" t="s">
        <v>18</v>
      </c>
      <c r="D680" s="49" t="s">
        <v>118</v>
      </c>
      <c r="E680" s="45">
        <v>3</v>
      </c>
      <c r="F680" s="45" t="s">
        <v>10</v>
      </c>
      <c r="G680" s="45" t="s">
        <v>11</v>
      </c>
      <c r="H680" s="45">
        <v>19</v>
      </c>
      <c r="I680" s="455" t="s">
        <v>21</v>
      </c>
      <c r="J680" s="49" t="s">
        <v>119</v>
      </c>
      <c r="L680" s="455"/>
      <c r="M680" s="25"/>
      <c r="N680" s="43">
        <f>E680*H680</f>
        <v>57</v>
      </c>
      <c r="O680" s="51" t="s">
        <v>24</v>
      </c>
      <c r="P680" s="50">
        <v>22000</v>
      </c>
      <c r="Q680" s="382">
        <f>N680*P680</f>
        <v>1254000</v>
      </c>
      <c r="R680" s="897"/>
    </row>
    <row r="681" spans="1:18" ht="17.100000000000001" customHeight="1" x14ac:dyDescent="0.2">
      <c r="A681" s="27"/>
      <c r="B681" s="25"/>
      <c r="C681" s="29" t="s">
        <v>312</v>
      </c>
      <c r="D681" s="49" t="s">
        <v>118</v>
      </c>
      <c r="E681" s="45">
        <v>3</v>
      </c>
      <c r="F681" s="45" t="s">
        <v>10</v>
      </c>
      <c r="G681" s="45" t="s">
        <v>11</v>
      </c>
      <c r="H681" s="45">
        <v>19</v>
      </c>
      <c r="I681" s="455" t="s">
        <v>21</v>
      </c>
      <c r="J681" s="49" t="s">
        <v>119</v>
      </c>
      <c r="K681" s="45"/>
      <c r="L681" s="455"/>
      <c r="M681" s="25"/>
      <c r="N681" s="43">
        <f t="shared" ref="N681:N682" si="41">E681*H681</f>
        <v>57</v>
      </c>
      <c r="O681" s="51" t="s">
        <v>24</v>
      </c>
      <c r="P681" s="50">
        <v>31000</v>
      </c>
      <c r="Q681" s="382">
        <f>N681*P681</f>
        <v>1767000</v>
      </c>
      <c r="R681" s="897"/>
    </row>
    <row r="682" spans="1:18" ht="17.100000000000001" customHeight="1" x14ac:dyDescent="0.2">
      <c r="A682" s="27"/>
      <c r="B682" s="25"/>
      <c r="C682" s="52" t="s">
        <v>27</v>
      </c>
      <c r="D682" s="49" t="s">
        <v>118</v>
      </c>
      <c r="E682" s="45">
        <v>3</v>
      </c>
      <c r="F682" s="45" t="s">
        <v>10</v>
      </c>
      <c r="G682" s="45" t="s">
        <v>11</v>
      </c>
      <c r="H682" s="45">
        <v>19</v>
      </c>
      <c r="I682" s="455" t="s">
        <v>21</v>
      </c>
      <c r="J682" s="49" t="s">
        <v>119</v>
      </c>
      <c r="K682" s="45"/>
      <c r="L682" s="455"/>
      <c r="M682" s="25"/>
      <c r="N682" s="43">
        <f t="shared" si="41"/>
        <v>57</v>
      </c>
      <c r="O682" s="51" t="s">
        <v>24</v>
      </c>
      <c r="P682" s="50">
        <v>5000</v>
      </c>
      <c r="Q682" s="382">
        <f>N682*P682</f>
        <v>285000</v>
      </c>
      <c r="R682" s="897"/>
    </row>
    <row r="683" spans="1:18" ht="17.100000000000001" customHeight="1" x14ac:dyDescent="0.2">
      <c r="A683" s="150"/>
      <c r="B683" s="235"/>
      <c r="C683" s="52" t="s">
        <v>28</v>
      </c>
      <c r="D683" s="49"/>
      <c r="E683" s="45"/>
      <c r="F683" s="45"/>
      <c r="G683" s="45"/>
      <c r="H683" s="45"/>
      <c r="I683" s="455"/>
      <c r="J683" s="49"/>
      <c r="K683" s="45"/>
      <c r="L683" s="45"/>
      <c r="M683" s="25"/>
      <c r="N683" s="43">
        <v>1</v>
      </c>
      <c r="O683" s="51" t="s">
        <v>224</v>
      </c>
      <c r="P683" s="50">
        <v>2000000</v>
      </c>
      <c r="Q683" s="382">
        <f>N683*P683</f>
        <v>2000000</v>
      </c>
      <c r="R683" s="897"/>
    </row>
    <row r="684" spans="1:18" ht="17.100000000000001" customHeight="1" x14ac:dyDescent="0.2">
      <c r="A684" s="27"/>
      <c r="B684" s="49" t="s">
        <v>26</v>
      </c>
      <c r="C684" s="49" t="s">
        <v>74</v>
      </c>
      <c r="D684" s="49"/>
      <c r="E684" s="25"/>
      <c r="F684" s="25"/>
      <c r="G684" s="25"/>
      <c r="H684" s="25"/>
      <c r="I684" s="25"/>
      <c r="J684" s="49"/>
      <c r="K684" s="25"/>
      <c r="L684" s="25"/>
      <c r="M684" s="25"/>
      <c r="N684" s="28"/>
      <c r="O684" s="28"/>
      <c r="P684" s="28"/>
      <c r="Q684" s="390">
        <f>SUM(Q685:Q688)</f>
        <v>5306000</v>
      </c>
      <c r="R684" s="897"/>
    </row>
    <row r="685" spans="1:18" ht="17.100000000000001" customHeight="1" x14ac:dyDescent="0.2">
      <c r="A685" s="27"/>
      <c r="C685" s="29" t="s">
        <v>18</v>
      </c>
      <c r="D685" s="49" t="s">
        <v>118</v>
      </c>
      <c r="E685" s="45">
        <v>3</v>
      </c>
      <c r="F685" s="45" t="s">
        <v>10</v>
      </c>
      <c r="G685" s="45" t="s">
        <v>11</v>
      </c>
      <c r="H685" s="45">
        <v>19</v>
      </c>
      <c r="I685" s="455" t="s">
        <v>21</v>
      </c>
      <c r="J685" s="49" t="s">
        <v>119</v>
      </c>
      <c r="L685" s="455"/>
      <c r="M685" s="25"/>
      <c r="N685" s="43">
        <f>E685*H685</f>
        <v>57</v>
      </c>
      <c r="O685" s="51" t="s">
        <v>24</v>
      </c>
      <c r="P685" s="50">
        <v>22000</v>
      </c>
      <c r="Q685" s="382">
        <f>N685*P685</f>
        <v>1254000</v>
      </c>
      <c r="R685" s="897"/>
    </row>
    <row r="686" spans="1:18" ht="17.100000000000001" customHeight="1" x14ac:dyDescent="0.2">
      <c r="A686" s="27"/>
      <c r="B686" s="25"/>
      <c r="C686" s="29" t="s">
        <v>312</v>
      </c>
      <c r="D686" s="49" t="s">
        <v>118</v>
      </c>
      <c r="E686" s="45">
        <v>3</v>
      </c>
      <c r="F686" s="45" t="s">
        <v>10</v>
      </c>
      <c r="G686" s="45" t="s">
        <v>11</v>
      </c>
      <c r="H686" s="45">
        <v>19</v>
      </c>
      <c r="I686" s="455" t="s">
        <v>21</v>
      </c>
      <c r="J686" s="49" t="s">
        <v>119</v>
      </c>
      <c r="K686" s="45"/>
      <c r="L686" s="455"/>
      <c r="M686" s="25"/>
      <c r="N686" s="43">
        <f t="shared" ref="N686:N687" si="42">E686*H686</f>
        <v>57</v>
      </c>
      <c r="O686" s="51" t="s">
        <v>24</v>
      </c>
      <c r="P686" s="50">
        <v>31000</v>
      </c>
      <c r="Q686" s="382">
        <f>N686*P686</f>
        <v>1767000</v>
      </c>
      <c r="R686" s="897"/>
    </row>
    <row r="687" spans="1:18" ht="17.100000000000001" customHeight="1" x14ac:dyDescent="0.2">
      <c r="A687" s="27"/>
      <c r="B687" s="25"/>
      <c r="C687" s="52" t="s">
        <v>27</v>
      </c>
      <c r="D687" s="49" t="s">
        <v>118</v>
      </c>
      <c r="E687" s="45">
        <v>3</v>
      </c>
      <c r="F687" s="45" t="s">
        <v>10</v>
      </c>
      <c r="G687" s="45" t="s">
        <v>11</v>
      </c>
      <c r="H687" s="45">
        <v>19</v>
      </c>
      <c r="I687" s="455" t="s">
        <v>21</v>
      </c>
      <c r="J687" s="49" t="s">
        <v>119</v>
      </c>
      <c r="K687" s="45"/>
      <c r="L687" s="455"/>
      <c r="M687" s="25"/>
      <c r="N687" s="43">
        <f t="shared" si="42"/>
        <v>57</v>
      </c>
      <c r="O687" s="51" t="s">
        <v>24</v>
      </c>
      <c r="P687" s="50">
        <v>5000</v>
      </c>
      <c r="Q687" s="382">
        <f>N687*P687</f>
        <v>285000</v>
      </c>
      <c r="R687" s="897"/>
    </row>
    <row r="688" spans="1:18" ht="17.100000000000001" customHeight="1" x14ac:dyDescent="0.2">
      <c r="A688" s="150"/>
      <c r="B688" s="235"/>
      <c r="C688" s="52" t="s">
        <v>28</v>
      </c>
      <c r="D688" s="49"/>
      <c r="E688" s="45"/>
      <c r="F688" s="45"/>
      <c r="G688" s="45"/>
      <c r="H688" s="45"/>
      <c r="I688" s="455"/>
      <c r="J688" s="49"/>
      <c r="K688" s="45"/>
      <c r="L688" s="45"/>
      <c r="M688" s="25"/>
      <c r="N688" s="43">
        <v>1</v>
      </c>
      <c r="O688" s="51" t="s">
        <v>224</v>
      </c>
      <c r="P688" s="50">
        <v>2000000</v>
      </c>
      <c r="Q688" s="382">
        <f>N688*P688</f>
        <v>2000000</v>
      </c>
      <c r="R688" s="897"/>
    </row>
    <row r="689" spans="1:18" ht="17.100000000000001" customHeight="1" x14ac:dyDescent="0.2">
      <c r="A689" s="27"/>
      <c r="B689" s="49" t="s">
        <v>26</v>
      </c>
      <c r="C689" s="49" t="s">
        <v>76</v>
      </c>
      <c r="D689" s="49"/>
      <c r="E689" s="25"/>
      <c r="F689" s="25"/>
      <c r="G689" s="25"/>
      <c r="H689" s="25"/>
      <c r="I689" s="25"/>
      <c r="J689" s="49"/>
      <c r="K689" s="25"/>
      <c r="L689" s="25"/>
      <c r="M689" s="25"/>
      <c r="N689" s="28"/>
      <c r="O689" s="28"/>
      <c r="P689" s="28"/>
      <c r="Q689" s="390">
        <f>SUM(Q690:Q693)</f>
        <v>5306000</v>
      </c>
      <c r="R689" s="897"/>
    </row>
    <row r="690" spans="1:18" ht="17.100000000000001" customHeight="1" x14ac:dyDescent="0.2">
      <c r="A690" s="27"/>
      <c r="C690" s="29" t="s">
        <v>18</v>
      </c>
      <c r="D690" s="49" t="s">
        <v>118</v>
      </c>
      <c r="E690" s="45">
        <v>3</v>
      </c>
      <c r="F690" s="45" t="s">
        <v>10</v>
      </c>
      <c r="G690" s="45" t="s">
        <v>11</v>
      </c>
      <c r="H690" s="45">
        <v>19</v>
      </c>
      <c r="I690" s="455" t="s">
        <v>21</v>
      </c>
      <c r="J690" s="49" t="s">
        <v>119</v>
      </c>
      <c r="L690" s="455"/>
      <c r="M690" s="25"/>
      <c r="N690" s="43">
        <f>E690*H690</f>
        <v>57</v>
      </c>
      <c r="O690" s="51" t="s">
        <v>24</v>
      </c>
      <c r="P690" s="50">
        <v>22000</v>
      </c>
      <c r="Q690" s="382">
        <f>N690*P690</f>
        <v>1254000</v>
      </c>
      <c r="R690" s="897"/>
    </row>
    <row r="691" spans="1:18" ht="17.100000000000001" customHeight="1" x14ac:dyDescent="0.2">
      <c r="A691" s="27"/>
      <c r="B691" s="25"/>
      <c r="C691" s="29" t="s">
        <v>312</v>
      </c>
      <c r="D691" s="49" t="s">
        <v>118</v>
      </c>
      <c r="E691" s="45">
        <v>3</v>
      </c>
      <c r="F691" s="45" t="s">
        <v>10</v>
      </c>
      <c r="G691" s="45" t="s">
        <v>11</v>
      </c>
      <c r="H691" s="45">
        <v>19</v>
      </c>
      <c r="I691" s="455" t="s">
        <v>21</v>
      </c>
      <c r="J691" s="49" t="s">
        <v>119</v>
      </c>
      <c r="K691" s="45"/>
      <c r="L691" s="455"/>
      <c r="M691" s="25"/>
      <c r="N691" s="43">
        <f t="shared" ref="N691:N692" si="43">E691*H691</f>
        <v>57</v>
      </c>
      <c r="O691" s="51" t="s">
        <v>24</v>
      </c>
      <c r="P691" s="50">
        <v>31000</v>
      </c>
      <c r="Q691" s="382">
        <f>N691*P691</f>
        <v>1767000</v>
      </c>
      <c r="R691" s="897"/>
    </row>
    <row r="692" spans="1:18" ht="17.100000000000001" customHeight="1" x14ac:dyDescent="0.2">
      <c r="A692" s="27"/>
      <c r="B692" s="25"/>
      <c r="C692" s="52" t="s">
        <v>27</v>
      </c>
      <c r="D692" s="49" t="s">
        <v>118</v>
      </c>
      <c r="E692" s="45">
        <v>3</v>
      </c>
      <c r="F692" s="45" t="s">
        <v>10</v>
      </c>
      <c r="G692" s="45" t="s">
        <v>11</v>
      </c>
      <c r="H692" s="45">
        <v>19</v>
      </c>
      <c r="I692" s="455" t="s">
        <v>21</v>
      </c>
      <c r="J692" s="49" t="s">
        <v>119</v>
      </c>
      <c r="K692" s="45"/>
      <c r="L692" s="455"/>
      <c r="M692" s="25"/>
      <c r="N692" s="43">
        <f t="shared" si="43"/>
        <v>57</v>
      </c>
      <c r="O692" s="51" t="s">
        <v>24</v>
      </c>
      <c r="P692" s="50">
        <v>5000</v>
      </c>
      <c r="Q692" s="382">
        <f>N692*P692</f>
        <v>285000</v>
      </c>
      <c r="R692" s="897"/>
    </row>
    <row r="693" spans="1:18" ht="17.100000000000001" customHeight="1" x14ac:dyDescent="0.2">
      <c r="A693" s="150"/>
      <c r="B693" s="235"/>
      <c r="C693" s="52" t="s">
        <v>28</v>
      </c>
      <c r="D693" s="49"/>
      <c r="E693" s="45"/>
      <c r="F693" s="45"/>
      <c r="G693" s="45"/>
      <c r="H693" s="45"/>
      <c r="I693" s="455"/>
      <c r="J693" s="49"/>
      <c r="K693" s="45"/>
      <c r="L693" s="45"/>
      <c r="M693" s="25"/>
      <c r="N693" s="43">
        <v>1</v>
      </c>
      <c r="O693" s="51" t="s">
        <v>224</v>
      </c>
      <c r="P693" s="50">
        <v>2000000</v>
      </c>
      <c r="Q693" s="382">
        <f>N693*P693</f>
        <v>2000000</v>
      </c>
      <c r="R693" s="897"/>
    </row>
    <row r="694" spans="1:18" ht="17.100000000000001" customHeight="1" x14ac:dyDescent="0.2">
      <c r="A694" s="27"/>
      <c r="B694" s="49" t="s">
        <v>26</v>
      </c>
      <c r="C694" s="49" t="s">
        <v>79</v>
      </c>
      <c r="D694" s="49"/>
      <c r="E694" s="25"/>
      <c r="F694" s="25"/>
      <c r="G694" s="25"/>
      <c r="H694" s="25"/>
      <c r="I694" s="25"/>
      <c r="J694" s="49"/>
      <c r="K694" s="25"/>
      <c r="L694" s="25"/>
      <c r="M694" s="25"/>
      <c r="N694" s="28"/>
      <c r="O694" s="28"/>
      <c r="P694" s="28"/>
      <c r="Q694" s="390">
        <f>SUM(Q695:Q698)</f>
        <v>4204000</v>
      </c>
      <c r="R694" s="897"/>
    </row>
    <row r="695" spans="1:18" ht="17.100000000000001" customHeight="1" x14ac:dyDescent="0.2">
      <c r="A695" s="27"/>
      <c r="C695" s="29" t="s">
        <v>18</v>
      </c>
      <c r="D695" s="49" t="s">
        <v>118</v>
      </c>
      <c r="E695" s="45">
        <v>2</v>
      </c>
      <c r="F695" s="45" t="s">
        <v>10</v>
      </c>
      <c r="G695" s="45" t="s">
        <v>11</v>
      </c>
      <c r="H695" s="45">
        <v>19</v>
      </c>
      <c r="I695" s="455" t="s">
        <v>21</v>
      </c>
      <c r="J695" s="49" t="s">
        <v>119</v>
      </c>
      <c r="L695" s="455"/>
      <c r="M695" s="25"/>
      <c r="N695" s="43">
        <f>E695*H695</f>
        <v>38</v>
      </c>
      <c r="O695" s="51" t="s">
        <v>24</v>
      </c>
      <c r="P695" s="50">
        <v>22000</v>
      </c>
      <c r="Q695" s="382">
        <f>N695*P695</f>
        <v>836000</v>
      </c>
      <c r="R695" s="897"/>
    </row>
    <row r="696" spans="1:18" ht="17.100000000000001" customHeight="1" x14ac:dyDescent="0.2">
      <c r="A696" s="27"/>
      <c r="B696" s="25"/>
      <c r="C696" s="29" t="s">
        <v>312</v>
      </c>
      <c r="D696" s="49" t="s">
        <v>118</v>
      </c>
      <c r="E696" s="45">
        <v>2</v>
      </c>
      <c r="F696" s="45" t="s">
        <v>10</v>
      </c>
      <c r="G696" s="45" t="s">
        <v>11</v>
      </c>
      <c r="H696" s="45">
        <v>19</v>
      </c>
      <c r="I696" s="455" t="s">
        <v>21</v>
      </c>
      <c r="J696" s="49" t="s">
        <v>119</v>
      </c>
      <c r="K696" s="45"/>
      <c r="L696" s="455"/>
      <c r="M696" s="25"/>
      <c r="N696" s="43">
        <f t="shared" ref="N696:N697" si="44">E696*H696</f>
        <v>38</v>
      </c>
      <c r="O696" s="51" t="s">
        <v>24</v>
      </c>
      <c r="P696" s="50">
        <v>31000</v>
      </c>
      <c r="Q696" s="382">
        <f>N696*P696</f>
        <v>1178000</v>
      </c>
      <c r="R696" s="897"/>
    </row>
    <row r="697" spans="1:18" ht="17.100000000000001" customHeight="1" x14ac:dyDescent="0.2">
      <c r="A697" s="27"/>
      <c r="B697" s="25"/>
      <c r="C697" s="52" t="s">
        <v>27</v>
      </c>
      <c r="D697" s="49" t="s">
        <v>118</v>
      </c>
      <c r="E697" s="45">
        <v>2</v>
      </c>
      <c r="F697" s="45" t="s">
        <v>10</v>
      </c>
      <c r="G697" s="45" t="s">
        <v>11</v>
      </c>
      <c r="H697" s="45">
        <v>19</v>
      </c>
      <c r="I697" s="455" t="s">
        <v>21</v>
      </c>
      <c r="J697" s="49" t="s">
        <v>119</v>
      </c>
      <c r="K697" s="45"/>
      <c r="L697" s="455"/>
      <c r="M697" s="25"/>
      <c r="N697" s="43">
        <f t="shared" si="44"/>
        <v>38</v>
      </c>
      <c r="O697" s="51" t="s">
        <v>24</v>
      </c>
      <c r="P697" s="50">
        <v>5000</v>
      </c>
      <c r="Q697" s="382">
        <f>N697*P697</f>
        <v>190000</v>
      </c>
      <c r="R697" s="897"/>
    </row>
    <row r="698" spans="1:18" ht="17.100000000000001" customHeight="1" x14ac:dyDescent="0.2">
      <c r="A698" s="150"/>
      <c r="B698" s="235"/>
      <c r="C698" s="52" t="s">
        <v>28</v>
      </c>
      <c r="D698" s="49"/>
      <c r="E698" s="45"/>
      <c r="F698" s="45"/>
      <c r="G698" s="45"/>
      <c r="H698" s="45"/>
      <c r="I698" s="455"/>
      <c r="J698" s="49"/>
      <c r="K698" s="45"/>
      <c r="L698" s="45"/>
      <c r="M698" s="25"/>
      <c r="N698" s="43">
        <v>1</v>
      </c>
      <c r="O698" s="51" t="s">
        <v>224</v>
      </c>
      <c r="P698" s="50">
        <v>2000000</v>
      </c>
      <c r="Q698" s="382">
        <f>N698*P698</f>
        <v>2000000</v>
      </c>
      <c r="R698" s="897"/>
    </row>
    <row r="699" spans="1:18" ht="17.100000000000001" customHeight="1" x14ac:dyDescent="0.2">
      <c r="A699" s="27"/>
      <c r="B699" s="49" t="s">
        <v>26</v>
      </c>
      <c r="C699" s="49" t="s">
        <v>77</v>
      </c>
      <c r="D699" s="49"/>
      <c r="E699" s="25"/>
      <c r="F699" s="25"/>
      <c r="G699" s="25"/>
      <c r="H699" s="25"/>
      <c r="I699" s="25"/>
      <c r="J699" s="49"/>
      <c r="K699" s="25"/>
      <c r="L699" s="25"/>
      <c r="M699" s="25"/>
      <c r="N699" s="28"/>
      <c r="O699" s="28"/>
      <c r="P699" s="28"/>
      <c r="Q699" s="390">
        <f>SUM(Q700:Q703)</f>
        <v>4204000</v>
      </c>
      <c r="R699" s="897"/>
    </row>
    <row r="700" spans="1:18" ht="17.100000000000001" customHeight="1" x14ac:dyDescent="0.2">
      <c r="A700" s="27"/>
      <c r="C700" s="29" t="s">
        <v>18</v>
      </c>
      <c r="D700" s="49" t="s">
        <v>118</v>
      </c>
      <c r="E700" s="45">
        <v>2</v>
      </c>
      <c r="F700" s="45" t="s">
        <v>10</v>
      </c>
      <c r="G700" s="45" t="s">
        <v>11</v>
      </c>
      <c r="H700" s="45">
        <v>19</v>
      </c>
      <c r="I700" s="455" t="s">
        <v>21</v>
      </c>
      <c r="J700" s="49" t="s">
        <v>119</v>
      </c>
      <c r="L700" s="455"/>
      <c r="M700" s="25"/>
      <c r="N700" s="43">
        <f>E700*H700</f>
        <v>38</v>
      </c>
      <c r="O700" s="51" t="s">
        <v>24</v>
      </c>
      <c r="P700" s="50">
        <v>22000</v>
      </c>
      <c r="Q700" s="382">
        <f>N700*P700</f>
        <v>836000</v>
      </c>
      <c r="R700" s="897"/>
    </row>
    <row r="701" spans="1:18" ht="17.100000000000001" customHeight="1" x14ac:dyDescent="0.2">
      <c r="A701" s="27"/>
      <c r="B701" s="25"/>
      <c r="C701" s="29" t="s">
        <v>312</v>
      </c>
      <c r="D701" s="49" t="s">
        <v>118</v>
      </c>
      <c r="E701" s="45">
        <v>2</v>
      </c>
      <c r="F701" s="45" t="s">
        <v>10</v>
      </c>
      <c r="G701" s="45" t="s">
        <v>11</v>
      </c>
      <c r="H701" s="45">
        <v>19</v>
      </c>
      <c r="I701" s="455" t="s">
        <v>21</v>
      </c>
      <c r="J701" s="49" t="s">
        <v>119</v>
      </c>
      <c r="K701" s="45"/>
      <c r="L701" s="455"/>
      <c r="M701" s="25"/>
      <c r="N701" s="43">
        <f t="shared" ref="N701:N702" si="45">E701*H701</f>
        <v>38</v>
      </c>
      <c r="O701" s="51" t="s">
        <v>24</v>
      </c>
      <c r="P701" s="50">
        <v>31000</v>
      </c>
      <c r="Q701" s="382">
        <f>N701*P701</f>
        <v>1178000</v>
      </c>
      <c r="R701" s="897"/>
    </row>
    <row r="702" spans="1:18" ht="17.100000000000001" customHeight="1" x14ac:dyDescent="0.2">
      <c r="A702" s="27"/>
      <c r="B702" s="25"/>
      <c r="C702" s="52" t="s">
        <v>27</v>
      </c>
      <c r="D702" s="49" t="s">
        <v>118</v>
      </c>
      <c r="E702" s="45">
        <v>2</v>
      </c>
      <c r="F702" s="45" t="s">
        <v>10</v>
      </c>
      <c r="G702" s="45" t="s">
        <v>11</v>
      </c>
      <c r="H702" s="45">
        <v>19</v>
      </c>
      <c r="I702" s="455" t="s">
        <v>21</v>
      </c>
      <c r="J702" s="49" t="s">
        <v>119</v>
      </c>
      <c r="K702" s="45"/>
      <c r="L702" s="455"/>
      <c r="M702" s="25"/>
      <c r="N702" s="43">
        <f t="shared" si="45"/>
        <v>38</v>
      </c>
      <c r="O702" s="51" t="s">
        <v>24</v>
      </c>
      <c r="P702" s="50">
        <v>5000</v>
      </c>
      <c r="Q702" s="382">
        <f>N702*P702</f>
        <v>190000</v>
      </c>
      <c r="R702" s="897"/>
    </row>
    <row r="703" spans="1:18" ht="17.100000000000001" customHeight="1" x14ac:dyDescent="0.2">
      <c r="A703" s="150"/>
      <c r="B703" s="235"/>
      <c r="C703" s="52" t="s">
        <v>28</v>
      </c>
      <c r="D703" s="49"/>
      <c r="E703" s="45"/>
      <c r="F703" s="45"/>
      <c r="G703" s="45"/>
      <c r="H703" s="45"/>
      <c r="I703" s="455"/>
      <c r="J703" s="49"/>
      <c r="K703" s="45"/>
      <c r="L703" s="45"/>
      <c r="M703" s="25"/>
      <c r="N703" s="43">
        <v>1</v>
      </c>
      <c r="O703" s="51" t="s">
        <v>224</v>
      </c>
      <c r="P703" s="50">
        <v>2000000</v>
      </c>
      <c r="Q703" s="382">
        <f>N703*P703</f>
        <v>2000000</v>
      </c>
      <c r="R703" s="897"/>
    </row>
    <row r="704" spans="1:18" ht="17.100000000000001" customHeight="1" x14ac:dyDescent="0.2">
      <c r="A704" s="27"/>
      <c r="B704" s="49" t="s">
        <v>26</v>
      </c>
      <c r="C704" s="49" t="s">
        <v>315</v>
      </c>
      <c r="D704" s="49"/>
      <c r="E704" s="25"/>
      <c r="F704" s="25"/>
      <c r="G704" s="25"/>
      <c r="H704" s="25"/>
      <c r="I704" s="25"/>
      <c r="J704" s="49"/>
      <c r="K704" s="25"/>
      <c r="L704" s="25"/>
      <c r="M704" s="25"/>
      <c r="N704" s="28"/>
      <c r="O704" s="28"/>
      <c r="P704" s="28"/>
      <c r="Q704" s="390">
        <f>SUM(Q705:Q708)</f>
        <v>4204000</v>
      </c>
      <c r="R704" s="897"/>
    </row>
    <row r="705" spans="1:18" ht="17.100000000000001" customHeight="1" x14ac:dyDescent="0.2">
      <c r="A705" s="27"/>
      <c r="C705" s="29" t="s">
        <v>18</v>
      </c>
      <c r="D705" s="49" t="s">
        <v>118</v>
      </c>
      <c r="E705" s="45">
        <v>2</v>
      </c>
      <c r="F705" s="45" t="s">
        <v>10</v>
      </c>
      <c r="G705" s="45" t="s">
        <v>11</v>
      </c>
      <c r="H705" s="45">
        <v>19</v>
      </c>
      <c r="I705" s="455" t="s">
        <v>21</v>
      </c>
      <c r="J705" s="49" t="s">
        <v>119</v>
      </c>
      <c r="L705" s="455"/>
      <c r="M705" s="25"/>
      <c r="N705" s="43">
        <f>E705*H705</f>
        <v>38</v>
      </c>
      <c r="O705" s="51" t="s">
        <v>24</v>
      </c>
      <c r="P705" s="50">
        <v>22000</v>
      </c>
      <c r="Q705" s="382">
        <f>N705*P705</f>
        <v>836000</v>
      </c>
      <c r="R705" s="897"/>
    </row>
    <row r="706" spans="1:18" ht="17.100000000000001" customHeight="1" x14ac:dyDescent="0.2">
      <c r="A706" s="27"/>
      <c r="B706" s="25"/>
      <c r="C706" s="29" t="s">
        <v>312</v>
      </c>
      <c r="D706" s="49" t="s">
        <v>118</v>
      </c>
      <c r="E706" s="45">
        <v>2</v>
      </c>
      <c r="F706" s="45" t="s">
        <v>10</v>
      </c>
      <c r="G706" s="45" t="s">
        <v>11</v>
      </c>
      <c r="H706" s="45">
        <v>19</v>
      </c>
      <c r="I706" s="455" t="s">
        <v>21</v>
      </c>
      <c r="J706" s="49" t="s">
        <v>119</v>
      </c>
      <c r="K706" s="45"/>
      <c r="L706" s="455"/>
      <c r="M706" s="25"/>
      <c r="N706" s="43">
        <f t="shared" ref="N706:N707" si="46">E706*H706</f>
        <v>38</v>
      </c>
      <c r="O706" s="51" t="s">
        <v>24</v>
      </c>
      <c r="P706" s="50">
        <v>31000</v>
      </c>
      <c r="Q706" s="382">
        <f>N706*P706</f>
        <v>1178000</v>
      </c>
      <c r="R706" s="897"/>
    </row>
    <row r="707" spans="1:18" ht="17.100000000000001" customHeight="1" x14ac:dyDescent="0.2">
      <c r="A707" s="27"/>
      <c r="B707" s="25"/>
      <c r="C707" s="52" t="s">
        <v>27</v>
      </c>
      <c r="D707" s="49" t="s">
        <v>118</v>
      </c>
      <c r="E707" s="45">
        <v>2</v>
      </c>
      <c r="F707" s="45" t="s">
        <v>10</v>
      </c>
      <c r="G707" s="45" t="s">
        <v>11</v>
      </c>
      <c r="H707" s="45">
        <v>19</v>
      </c>
      <c r="I707" s="455" t="s">
        <v>21</v>
      </c>
      <c r="J707" s="49" t="s">
        <v>119</v>
      </c>
      <c r="K707" s="45"/>
      <c r="L707" s="455"/>
      <c r="M707" s="25"/>
      <c r="N707" s="43">
        <f t="shared" si="46"/>
        <v>38</v>
      </c>
      <c r="O707" s="51" t="s">
        <v>24</v>
      </c>
      <c r="P707" s="50">
        <v>5000</v>
      </c>
      <c r="Q707" s="382">
        <f>N707*P707</f>
        <v>190000</v>
      </c>
      <c r="R707" s="897"/>
    </row>
    <row r="708" spans="1:18" ht="17.100000000000001" customHeight="1" x14ac:dyDescent="0.2">
      <c r="A708" s="150"/>
      <c r="B708" s="235"/>
      <c r="C708" s="52" t="s">
        <v>28</v>
      </c>
      <c r="D708" s="49"/>
      <c r="E708" s="45"/>
      <c r="F708" s="45"/>
      <c r="G708" s="45"/>
      <c r="H708" s="45"/>
      <c r="I708" s="455"/>
      <c r="J708" s="49"/>
      <c r="K708" s="45"/>
      <c r="L708" s="45"/>
      <c r="M708" s="25"/>
      <c r="N708" s="43">
        <v>1</v>
      </c>
      <c r="O708" s="51" t="s">
        <v>224</v>
      </c>
      <c r="P708" s="50">
        <v>2000000</v>
      </c>
      <c r="Q708" s="382">
        <f>N708*P708</f>
        <v>2000000</v>
      </c>
      <c r="R708" s="897"/>
    </row>
    <row r="709" spans="1:18" ht="17.100000000000001" customHeight="1" x14ac:dyDescent="0.2">
      <c r="A709" s="27"/>
      <c r="B709" s="49" t="s">
        <v>26</v>
      </c>
      <c r="C709" s="49" t="s">
        <v>78</v>
      </c>
      <c r="D709" s="49"/>
      <c r="E709" s="25"/>
      <c r="F709" s="25"/>
      <c r="G709" s="25"/>
      <c r="H709" s="25"/>
      <c r="I709" s="25"/>
      <c r="J709" s="49"/>
      <c r="K709" s="25"/>
      <c r="L709" s="25"/>
      <c r="M709" s="25"/>
      <c r="N709" s="28"/>
      <c r="O709" s="28"/>
      <c r="P709" s="28"/>
      <c r="Q709" s="390">
        <f>SUM(Q710:Q713)</f>
        <v>4204000</v>
      </c>
      <c r="R709" s="897"/>
    </row>
    <row r="710" spans="1:18" ht="17.100000000000001" customHeight="1" x14ac:dyDescent="0.2">
      <c r="A710" s="27"/>
      <c r="C710" s="29" t="s">
        <v>18</v>
      </c>
      <c r="D710" s="49" t="s">
        <v>118</v>
      </c>
      <c r="E710" s="45">
        <v>2</v>
      </c>
      <c r="F710" s="45" t="s">
        <v>10</v>
      </c>
      <c r="G710" s="45" t="s">
        <v>11</v>
      </c>
      <c r="H710" s="45">
        <v>19</v>
      </c>
      <c r="I710" s="455" t="s">
        <v>21</v>
      </c>
      <c r="J710" s="49" t="s">
        <v>119</v>
      </c>
      <c r="L710" s="455"/>
      <c r="M710" s="25"/>
      <c r="N710" s="43">
        <f>E710*H710</f>
        <v>38</v>
      </c>
      <c r="O710" s="51" t="s">
        <v>24</v>
      </c>
      <c r="P710" s="50">
        <v>22000</v>
      </c>
      <c r="Q710" s="382">
        <f>N710*P710</f>
        <v>836000</v>
      </c>
      <c r="R710" s="897"/>
    </row>
    <row r="711" spans="1:18" ht="17.100000000000001" customHeight="1" x14ac:dyDescent="0.2">
      <c r="A711" s="27"/>
      <c r="B711" s="25"/>
      <c r="C711" s="29" t="s">
        <v>312</v>
      </c>
      <c r="D711" s="49" t="s">
        <v>118</v>
      </c>
      <c r="E711" s="45">
        <v>2</v>
      </c>
      <c r="F711" s="45" t="s">
        <v>10</v>
      </c>
      <c r="G711" s="45" t="s">
        <v>11</v>
      </c>
      <c r="H711" s="45">
        <v>19</v>
      </c>
      <c r="I711" s="455" t="s">
        <v>21</v>
      </c>
      <c r="J711" s="49" t="s">
        <v>119</v>
      </c>
      <c r="K711" s="45"/>
      <c r="L711" s="455"/>
      <c r="M711" s="25"/>
      <c r="N711" s="43">
        <f t="shared" ref="N711:N712" si="47">E711*H711</f>
        <v>38</v>
      </c>
      <c r="O711" s="51" t="s">
        <v>24</v>
      </c>
      <c r="P711" s="50">
        <v>31000</v>
      </c>
      <c r="Q711" s="382">
        <f>N711*P711</f>
        <v>1178000</v>
      </c>
      <c r="R711" s="897"/>
    </row>
    <row r="712" spans="1:18" ht="17.100000000000001" customHeight="1" x14ac:dyDescent="0.2">
      <c r="A712" s="27"/>
      <c r="B712" s="25"/>
      <c r="C712" s="52" t="s">
        <v>27</v>
      </c>
      <c r="D712" s="49" t="s">
        <v>118</v>
      </c>
      <c r="E712" s="45">
        <v>2</v>
      </c>
      <c r="F712" s="45" t="s">
        <v>10</v>
      </c>
      <c r="G712" s="45" t="s">
        <v>11</v>
      </c>
      <c r="H712" s="45">
        <v>19</v>
      </c>
      <c r="I712" s="455" t="s">
        <v>21</v>
      </c>
      <c r="J712" s="49" t="s">
        <v>119</v>
      </c>
      <c r="K712" s="45"/>
      <c r="L712" s="455"/>
      <c r="M712" s="25"/>
      <c r="N712" s="43">
        <f t="shared" si="47"/>
        <v>38</v>
      </c>
      <c r="O712" s="51" t="s">
        <v>24</v>
      </c>
      <c r="P712" s="50">
        <v>5000</v>
      </c>
      <c r="Q712" s="382">
        <f>N712*P712</f>
        <v>190000</v>
      </c>
      <c r="R712" s="897"/>
    </row>
    <row r="713" spans="1:18" ht="17.100000000000001" customHeight="1" x14ac:dyDescent="0.2">
      <c r="A713" s="150"/>
      <c r="B713" s="235"/>
      <c r="C713" s="52" t="s">
        <v>28</v>
      </c>
      <c r="D713" s="49"/>
      <c r="E713" s="45"/>
      <c r="F713" s="45"/>
      <c r="G713" s="45"/>
      <c r="H713" s="45"/>
      <c r="I713" s="455"/>
      <c r="J713" s="49"/>
      <c r="K713" s="45"/>
      <c r="L713" s="45"/>
      <c r="M713" s="25"/>
      <c r="N713" s="43">
        <v>1</v>
      </c>
      <c r="O713" s="51" t="s">
        <v>224</v>
      </c>
      <c r="P713" s="50">
        <v>2000000</v>
      </c>
      <c r="Q713" s="382">
        <f>N713*P713</f>
        <v>2000000</v>
      </c>
      <c r="R713" s="897"/>
    </row>
    <row r="714" spans="1:18" ht="17.100000000000001" customHeight="1" x14ac:dyDescent="0.2">
      <c r="A714" s="27"/>
      <c r="B714" s="49" t="s">
        <v>26</v>
      </c>
      <c r="C714" s="49" t="s">
        <v>269</v>
      </c>
      <c r="D714" s="49"/>
      <c r="E714" s="25"/>
      <c r="F714" s="25"/>
      <c r="G714" s="25"/>
      <c r="H714" s="25"/>
      <c r="I714" s="25"/>
      <c r="J714" s="49"/>
      <c r="K714" s="25"/>
      <c r="L714" s="25"/>
      <c r="M714" s="25"/>
      <c r="N714" s="28"/>
      <c r="O714" s="28"/>
      <c r="P714" s="28"/>
      <c r="Q714" s="390">
        <f>SUM(Q715:Q718)</f>
        <v>2602000</v>
      </c>
      <c r="R714" s="897"/>
    </row>
    <row r="715" spans="1:18" ht="17.100000000000001" customHeight="1" x14ac:dyDescent="0.2">
      <c r="A715" s="27"/>
      <c r="C715" s="29" t="s">
        <v>18</v>
      </c>
      <c r="D715" s="49" t="s">
        <v>118</v>
      </c>
      <c r="E715" s="45">
        <v>1</v>
      </c>
      <c r="F715" s="45" t="s">
        <v>10</v>
      </c>
      <c r="G715" s="45" t="s">
        <v>11</v>
      </c>
      <c r="H715" s="45">
        <v>19</v>
      </c>
      <c r="I715" s="455" t="s">
        <v>21</v>
      </c>
      <c r="J715" s="49" t="s">
        <v>119</v>
      </c>
      <c r="L715" s="455"/>
      <c r="M715" s="25"/>
      <c r="N715" s="43">
        <f>E715*H715</f>
        <v>19</v>
      </c>
      <c r="O715" s="51" t="s">
        <v>24</v>
      </c>
      <c r="P715" s="50">
        <v>22000</v>
      </c>
      <c r="Q715" s="382">
        <f>N715*P715</f>
        <v>418000</v>
      </c>
      <c r="R715" s="897"/>
    </row>
    <row r="716" spans="1:18" ht="17.100000000000001" customHeight="1" x14ac:dyDescent="0.2">
      <c r="A716" s="27"/>
      <c r="B716" s="25"/>
      <c r="C716" s="29" t="s">
        <v>312</v>
      </c>
      <c r="D716" s="49" t="s">
        <v>118</v>
      </c>
      <c r="E716" s="45">
        <v>1</v>
      </c>
      <c r="F716" s="45" t="s">
        <v>10</v>
      </c>
      <c r="G716" s="45" t="s">
        <v>11</v>
      </c>
      <c r="H716" s="45">
        <v>19</v>
      </c>
      <c r="I716" s="455" t="s">
        <v>21</v>
      </c>
      <c r="J716" s="49" t="s">
        <v>119</v>
      </c>
      <c r="K716" s="45"/>
      <c r="L716" s="455"/>
      <c r="M716" s="25"/>
      <c r="N716" s="43">
        <f t="shared" ref="N716:N717" si="48">E716*H716</f>
        <v>19</v>
      </c>
      <c r="O716" s="51" t="s">
        <v>24</v>
      </c>
      <c r="P716" s="50">
        <v>31000</v>
      </c>
      <c r="Q716" s="382">
        <f>N716*P716</f>
        <v>589000</v>
      </c>
      <c r="R716" s="897"/>
    </row>
    <row r="717" spans="1:18" ht="17.100000000000001" customHeight="1" x14ac:dyDescent="0.2">
      <c r="A717" s="27"/>
      <c r="B717" s="25"/>
      <c r="C717" s="52" t="s">
        <v>27</v>
      </c>
      <c r="D717" s="49" t="s">
        <v>118</v>
      </c>
      <c r="E717" s="45">
        <v>1</v>
      </c>
      <c r="F717" s="45" t="s">
        <v>10</v>
      </c>
      <c r="G717" s="45" t="s">
        <v>11</v>
      </c>
      <c r="H717" s="45">
        <v>19</v>
      </c>
      <c r="I717" s="455" t="s">
        <v>21</v>
      </c>
      <c r="J717" s="49" t="s">
        <v>119</v>
      </c>
      <c r="K717" s="45"/>
      <c r="L717" s="455"/>
      <c r="M717" s="25"/>
      <c r="N717" s="43">
        <f t="shared" si="48"/>
        <v>19</v>
      </c>
      <c r="O717" s="51" t="s">
        <v>24</v>
      </c>
      <c r="P717" s="50">
        <v>5000</v>
      </c>
      <c r="Q717" s="382">
        <f>N717*P717</f>
        <v>95000</v>
      </c>
      <c r="R717" s="897"/>
    </row>
    <row r="718" spans="1:18" ht="17.100000000000001" customHeight="1" x14ac:dyDescent="0.2">
      <c r="A718" s="150"/>
      <c r="B718" s="235"/>
      <c r="C718" s="52" t="s">
        <v>28</v>
      </c>
      <c r="D718" s="49"/>
      <c r="E718" s="45"/>
      <c r="F718" s="45"/>
      <c r="G718" s="45"/>
      <c r="H718" s="45"/>
      <c r="I718" s="455"/>
      <c r="J718" s="49"/>
      <c r="K718" s="45"/>
      <c r="L718" s="45"/>
      <c r="M718" s="25"/>
      <c r="N718" s="43">
        <v>1</v>
      </c>
      <c r="O718" s="51" t="s">
        <v>224</v>
      </c>
      <c r="P718" s="50">
        <v>1500000</v>
      </c>
      <c r="Q718" s="382">
        <f>N718*P718</f>
        <v>1500000</v>
      </c>
      <c r="R718" s="897"/>
    </row>
    <row r="719" spans="1:18" ht="17.100000000000001" customHeight="1" x14ac:dyDescent="0.2">
      <c r="A719" s="44"/>
      <c r="B719" s="49" t="s">
        <v>19</v>
      </c>
      <c r="C719" s="49" t="s">
        <v>313</v>
      </c>
      <c r="D719" s="49"/>
      <c r="E719" s="25"/>
      <c r="F719" s="25"/>
      <c r="G719" s="25"/>
      <c r="H719" s="25"/>
      <c r="I719" s="25"/>
      <c r="J719" s="49"/>
      <c r="K719" s="25"/>
      <c r="L719" s="25"/>
      <c r="M719" s="25"/>
      <c r="N719" s="28"/>
      <c r="O719" s="28"/>
      <c r="P719" s="28"/>
      <c r="Q719" s="382">
        <f>Q720+Q725+Q730+Q735+Q740+Q745+Q750+Q755+Q760+Q765</f>
        <v>35000000</v>
      </c>
      <c r="R719" s="897"/>
    </row>
    <row r="720" spans="1:18" ht="17.100000000000001" customHeight="1" x14ac:dyDescent="0.2">
      <c r="A720" s="27"/>
      <c r="B720" s="49" t="s">
        <v>26</v>
      </c>
      <c r="C720" s="49" t="s">
        <v>73</v>
      </c>
      <c r="D720" s="49"/>
      <c r="E720" s="25"/>
      <c r="F720" s="25"/>
      <c r="G720" s="25"/>
      <c r="H720" s="25"/>
      <c r="I720" s="25"/>
      <c r="J720" s="49"/>
      <c r="K720" s="25"/>
      <c r="L720" s="25"/>
      <c r="M720" s="25"/>
      <c r="N720" s="28"/>
      <c r="O720" s="28"/>
      <c r="P720" s="28"/>
      <c r="Q720" s="390">
        <f>SUM(Q721:Q724)</f>
        <v>5320000</v>
      </c>
      <c r="R720" s="897"/>
    </row>
    <row r="721" spans="1:18" ht="17.100000000000001" customHeight="1" x14ac:dyDescent="0.2">
      <c r="A721" s="27"/>
      <c r="C721" s="29" t="s">
        <v>18</v>
      </c>
      <c r="D721" s="49" t="s">
        <v>118</v>
      </c>
      <c r="E721" s="45">
        <v>4</v>
      </c>
      <c r="F721" s="45" t="s">
        <v>10</v>
      </c>
      <c r="G721" s="45" t="s">
        <v>11</v>
      </c>
      <c r="H721" s="45">
        <v>10</v>
      </c>
      <c r="I721" s="455" t="s">
        <v>21</v>
      </c>
      <c r="J721" s="49" t="s">
        <v>119</v>
      </c>
      <c r="L721" s="455"/>
      <c r="M721" s="25"/>
      <c r="N721" s="43">
        <f>E721*H721</f>
        <v>40</v>
      </c>
      <c r="O721" s="51" t="s">
        <v>24</v>
      </c>
      <c r="P721" s="50">
        <v>22000</v>
      </c>
      <c r="Q721" s="382">
        <f>N721*P721</f>
        <v>880000</v>
      </c>
      <c r="R721" s="897"/>
    </row>
    <row r="722" spans="1:18" ht="17.100000000000001" customHeight="1" x14ac:dyDescent="0.2">
      <c r="A722" s="27"/>
      <c r="B722" s="25"/>
      <c r="C722" s="29" t="s">
        <v>312</v>
      </c>
      <c r="D722" s="49" t="s">
        <v>118</v>
      </c>
      <c r="E722" s="45">
        <v>4</v>
      </c>
      <c r="F722" s="45" t="s">
        <v>10</v>
      </c>
      <c r="G722" s="45" t="s">
        <v>11</v>
      </c>
      <c r="H722" s="45">
        <v>10</v>
      </c>
      <c r="I722" s="455" t="s">
        <v>21</v>
      </c>
      <c r="J722" s="49" t="s">
        <v>119</v>
      </c>
      <c r="K722" s="45"/>
      <c r="L722" s="455"/>
      <c r="M722" s="25"/>
      <c r="N722" s="43">
        <f t="shared" ref="N722:N723" si="49">E722*H722</f>
        <v>40</v>
      </c>
      <c r="O722" s="51" t="s">
        <v>24</v>
      </c>
      <c r="P722" s="50">
        <v>31000</v>
      </c>
      <c r="Q722" s="382">
        <f>N722*P722</f>
        <v>1240000</v>
      </c>
      <c r="R722" s="897"/>
    </row>
    <row r="723" spans="1:18" ht="17.100000000000001" customHeight="1" x14ac:dyDescent="0.2">
      <c r="A723" s="27"/>
      <c r="B723" s="25"/>
      <c r="C723" s="52" t="s">
        <v>27</v>
      </c>
      <c r="D723" s="49" t="s">
        <v>118</v>
      </c>
      <c r="E723" s="45">
        <v>4</v>
      </c>
      <c r="F723" s="45" t="s">
        <v>10</v>
      </c>
      <c r="G723" s="45" t="s">
        <v>11</v>
      </c>
      <c r="H723" s="45">
        <v>10</v>
      </c>
      <c r="I723" s="455" t="s">
        <v>21</v>
      </c>
      <c r="J723" s="49" t="s">
        <v>119</v>
      </c>
      <c r="K723" s="45"/>
      <c r="L723" s="455"/>
      <c r="M723" s="25"/>
      <c r="N723" s="43">
        <f t="shared" si="49"/>
        <v>40</v>
      </c>
      <c r="O723" s="51" t="s">
        <v>24</v>
      </c>
      <c r="P723" s="50">
        <v>5000</v>
      </c>
      <c r="Q723" s="382">
        <f>N723*P723</f>
        <v>200000</v>
      </c>
      <c r="R723" s="897"/>
    </row>
    <row r="724" spans="1:18" ht="17.100000000000001" customHeight="1" x14ac:dyDescent="0.2">
      <c r="A724" s="150"/>
      <c r="B724" s="235"/>
      <c r="C724" s="52" t="s">
        <v>28</v>
      </c>
      <c r="D724" s="49"/>
      <c r="E724" s="45"/>
      <c r="F724" s="45"/>
      <c r="G724" s="45"/>
      <c r="H724" s="45"/>
      <c r="I724" s="455"/>
      <c r="J724" s="49"/>
      <c r="K724" s="45"/>
      <c r="L724" s="45"/>
      <c r="M724" s="25"/>
      <c r="N724" s="43">
        <v>1</v>
      </c>
      <c r="O724" s="51" t="s">
        <v>224</v>
      </c>
      <c r="P724" s="50">
        <v>3000000</v>
      </c>
      <c r="Q724" s="382">
        <f>N724*P724</f>
        <v>3000000</v>
      </c>
      <c r="R724" s="897"/>
    </row>
    <row r="725" spans="1:18" ht="17.100000000000001" customHeight="1" x14ac:dyDescent="0.2">
      <c r="A725" s="27"/>
      <c r="B725" s="49" t="s">
        <v>26</v>
      </c>
      <c r="C725" s="49" t="s">
        <v>75</v>
      </c>
      <c r="D725" s="49"/>
      <c r="E725" s="25"/>
      <c r="F725" s="25"/>
      <c r="G725" s="25"/>
      <c r="H725" s="25"/>
      <c r="I725" s="25"/>
      <c r="J725" s="49"/>
      <c r="K725" s="25"/>
      <c r="L725" s="25"/>
      <c r="M725" s="25"/>
      <c r="N725" s="28"/>
      <c r="O725" s="28"/>
      <c r="P725" s="28"/>
      <c r="Q725" s="390">
        <f>SUM(Q726:Q729)</f>
        <v>3740000</v>
      </c>
      <c r="R725" s="897"/>
    </row>
    <row r="726" spans="1:18" ht="17.100000000000001" customHeight="1" x14ac:dyDescent="0.2">
      <c r="A726" s="27"/>
      <c r="C726" s="29" t="s">
        <v>18</v>
      </c>
      <c r="D726" s="49" t="s">
        <v>118</v>
      </c>
      <c r="E726" s="45">
        <v>3</v>
      </c>
      <c r="F726" s="45" t="s">
        <v>10</v>
      </c>
      <c r="G726" s="45" t="s">
        <v>11</v>
      </c>
      <c r="H726" s="45">
        <v>10</v>
      </c>
      <c r="I726" s="455" t="s">
        <v>21</v>
      </c>
      <c r="J726" s="49" t="s">
        <v>119</v>
      </c>
      <c r="L726" s="455"/>
      <c r="M726" s="25"/>
      <c r="N726" s="43">
        <f>E726*H726</f>
        <v>30</v>
      </c>
      <c r="O726" s="51" t="s">
        <v>24</v>
      </c>
      <c r="P726" s="50">
        <v>22000</v>
      </c>
      <c r="Q726" s="382">
        <f>N726*P726</f>
        <v>660000</v>
      </c>
      <c r="R726" s="897"/>
    </row>
    <row r="727" spans="1:18" ht="17.100000000000001" customHeight="1" x14ac:dyDescent="0.2">
      <c r="A727" s="27"/>
      <c r="B727" s="25"/>
      <c r="C727" s="29" t="s">
        <v>312</v>
      </c>
      <c r="D727" s="49" t="s">
        <v>118</v>
      </c>
      <c r="E727" s="45">
        <v>3</v>
      </c>
      <c r="F727" s="45" t="s">
        <v>10</v>
      </c>
      <c r="G727" s="45" t="s">
        <v>11</v>
      </c>
      <c r="H727" s="45">
        <v>10</v>
      </c>
      <c r="I727" s="455" t="s">
        <v>21</v>
      </c>
      <c r="J727" s="49" t="s">
        <v>119</v>
      </c>
      <c r="K727" s="45"/>
      <c r="L727" s="455"/>
      <c r="M727" s="25"/>
      <c r="N727" s="43">
        <f t="shared" ref="N727:N728" si="50">E727*H727</f>
        <v>30</v>
      </c>
      <c r="O727" s="51" t="s">
        <v>24</v>
      </c>
      <c r="P727" s="50">
        <v>31000</v>
      </c>
      <c r="Q727" s="382">
        <f>N727*P727</f>
        <v>930000</v>
      </c>
      <c r="R727" s="897"/>
    </row>
    <row r="728" spans="1:18" ht="17.100000000000001" customHeight="1" x14ac:dyDescent="0.2">
      <c r="A728" s="27"/>
      <c r="B728" s="25"/>
      <c r="C728" s="52" t="s">
        <v>27</v>
      </c>
      <c r="D728" s="49" t="s">
        <v>118</v>
      </c>
      <c r="E728" s="45">
        <v>3</v>
      </c>
      <c r="F728" s="45" t="s">
        <v>10</v>
      </c>
      <c r="G728" s="45" t="s">
        <v>11</v>
      </c>
      <c r="H728" s="45">
        <v>10</v>
      </c>
      <c r="I728" s="455" t="s">
        <v>21</v>
      </c>
      <c r="J728" s="49" t="s">
        <v>119</v>
      </c>
      <c r="K728" s="45"/>
      <c r="L728" s="455"/>
      <c r="M728" s="25"/>
      <c r="N728" s="43">
        <f t="shared" si="50"/>
        <v>30</v>
      </c>
      <c r="O728" s="51" t="s">
        <v>24</v>
      </c>
      <c r="P728" s="50">
        <v>5000</v>
      </c>
      <c r="Q728" s="382">
        <f>N728*P728</f>
        <v>150000</v>
      </c>
      <c r="R728" s="897"/>
    </row>
    <row r="729" spans="1:18" ht="17.100000000000001" customHeight="1" x14ac:dyDescent="0.2">
      <c r="A729" s="150"/>
      <c r="B729" s="235"/>
      <c r="C729" s="52" t="s">
        <v>28</v>
      </c>
      <c r="D729" s="49"/>
      <c r="E729" s="45"/>
      <c r="F729" s="45"/>
      <c r="G729" s="45"/>
      <c r="H729" s="45"/>
      <c r="I729" s="455"/>
      <c r="J729" s="49"/>
      <c r="K729" s="45"/>
      <c r="L729" s="45"/>
      <c r="M729" s="25"/>
      <c r="N729" s="43">
        <v>1</v>
      </c>
      <c r="O729" s="51" t="s">
        <v>224</v>
      </c>
      <c r="P729" s="50">
        <v>2000000</v>
      </c>
      <c r="Q729" s="382">
        <f>N729*P729</f>
        <v>2000000</v>
      </c>
      <c r="R729" s="897"/>
    </row>
    <row r="730" spans="1:18" ht="17.100000000000001" customHeight="1" x14ac:dyDescent="0.2">
      <c r="A730" s="27"/>
      <c r="B730" s="49" t="s">
        <v>26</v>
      </c>
      <c r="C730" s="49" t="s">
        <v>72</v>
      </c>
      <c r="D730" s="49"/>
      <c r="E730" s="25"/>
      <c r="F730" s="25"/>
      <c r="G730" s="25"/>
      <c r="H730" s="25"/>
      <c r="I730" s="25"/>
      <c r="J730" s="49"/>
      <c r="K730" s="25"/>
      <c r="L730" s="25"/>
      <c r="M730" s="25"/>
      <c r="N730" s="28"/>
      <c r="O730" s="28"/>
      <c r="P730" s="28"/>
      <c r="Q730" s="390">
        <f>SUM(Q731:Q734)</f>
        <v>3740000</v>
      </c>
      <c r="R730" s="897"/>
    </row>
    <row r="731" spans="1:18" ht="17.100000000000001" customHeight="1" x14ac:dyDescent="0.2">
      <c r="A731" s="27"/>
      <c r="C731" s="29" t="s">
        <v>18</v>
      </c>
      <c r="D731" s="49" t="s">
        <v>118</v>
      </c>
      <c r="E731" s="45">
        <v>3</v>
      </c>
      <c r="F731" s="45" t="s">
        <v>10</v>
      </c>
      <c r="G731" s="45" t="s">
        <v>11</v>
      </c>
      <c r="H731" s="45">
        <v>10</v>
      </c>
      <c r="I731" s="455" t="s">
        <v>21</v>
      </c>
      <c r="J731" s="49" t="s">
        <v>119</v>
      </c>
      <c r="L731" s="455"/>
      <c r="M731" s="25"/>
      <c r="N731" s="43">
        <f>E731*H731</f>
        <v>30</v>
      </c>
      <c r="O731" s="51" t="s">
        <v>24</v>
      </c>
      <c r="P731" s="50">
        <v>22000</v>
      </c>
      <c r="Q731" s="382">
        <f>N731*P731</f>
        <v>660000</v>
      </c>
      <c r="R731" s="897"/>
    </row>
    <row r="732" spans="1:18" ht="17.100000000000001" customHeight="1" x14ac:dyDescent="0.2">
      <c r="A732" s="27"/>
      <c r="B732" s="25"/>
      <c r="C732" s="29" t="s">
        <v>312</v>
      </c>
      <c r="D732" s="49" t="s">
        <v>118</v>
      </c>
      <c r="E732" s="45">
        <v>3</v>
      </c>
      <c r="F732" s="45" t="s">
        <v>10</v>
      </c>
      <c r="G732" s="45" t="s">
        <v>11</v>
      </c>
      <c r="H732" s="45">
        <v>10</v>
      </c>
      <c r="I732" s="455" t="s">
        <v>21</v>
      </c>
      <c r="J732" s="49" t="s">
        <v>119</v>
      </c>
      <c r="K732" s="45"/>
      <c r="L732" s="455"/>
      <c r="M732" s="25"/>
      <c r="N732" s="43">
        <f t="shared" ref="N732:N733" si="51">E732*H732</f>
        <v>30</v>
      </c>
      <c r="O732" s="51" t="s">
        <v>24</v>
      </c>
      <c r="P732" s="50">
        <v>31000</v>
      </c>
      <c r="Q732" s="382">
        <f>N732*P732</f>
        <v>930000</v>
      </c>
      <c r="R732" s="897"/>
    </row>
    <row r="733" spans="1:18" ht="17.100000000000001" customHeight="1" x14ac:dyDescent="0.2">
      <c r="A733" s="27"/>
      <c r="B733" s="25"/>
      <c r="C733" s="52" t="s">
        <v>27</v>
      </c>
      <c r="D733" s="49" t="s">
        <v>118</v>
      </c>
      <c r="E733" s="45">
        <v>3</v>
      </c>
      <c r="F733" s="45" t="s">
        <v>10</v>
      </c>
      <c r="G733" s="45" t="s">
        <v>11</v>
      </c>
      <c r="H733" s="45">
        <v>10</v>
      </c>
      <c r="I733" s="455" t="s">
        <v>21</v>
      </c>
      <c r="J733" s="49" t="s">
        <v>119</v>
      </c>
      <c r="K733" s="45"/>
      <c r="L733" s="455"/>
      <c r="M733" s="25"/>
      <c r="N733" s="43">
        <f t="shared" si="51"/>
        <v>30</v>
      </c>
      <c r="O733" s="51" t="s">
        <v>24</v>
      </c>
      <c r="P733" s="50">
        <v>5000</v>
      </c>
      <c r="Q733" s="382">
        <f>N733*P733</f>
        <v>150000</v>
      </c>
      <c r="R733" s="897"/>
    </row>
    <row r="734" spans="1:18" ht="17.100000000000001" customHeight="1" x14ac:dyDescent="0.2">
      <c r="A734" s="150"/>
      <c r="B734" s="235"/>
      <c r="C734" s="52" t="s">
        <v>28</v>
      </c>
      <c r="D734" s="49"/>
      <c r="E734" s="45"/>
      <c r="F734" s="45"/>
      <c r="G734" s="45"/>
      <c r="H734" s="45"/>
      <c r="I734" s="455"/>
      <c r="J734" s="49"/>
      <c r="K734" s="45"/>
      <c r="L734" s="45"/>
      <c r="M734" s="25"/>
      <c r="N734" s="43">
        <v>1</v>
      </c>
      <c r="O734" s="51" t="s">
        <v>224</v>
      </c>
      <c r="P734" s="50">
        <v>2000000</v>
      </c>
      <c r="Q734" s="382">
        <f>N734*P734</f>
        <v>2000000</v>
      </c>
      <c r="R734" s="897"/>
    </row>
    <row r="735" spans="1:18" ht="17.100000000000001" customHeight="1" x14ac:dyDescent="0.2">
      <c r="A735" s="27"/>
      <c r="B735" s="49" t="s">
        <v>26</v>
      </c>
      <c r="C735" s="49" t="s">
        <v>74</v>
      </c>
      <c r="D735" s="49"/>
      <c r="E735" s="25"/>
      <c r="F735" s="25"/>
      <c r="G735" s="25"/>
      <c r="H735" s="25"/>
      <c r="I735" s="25"/>
      <c r="J735" s="49"/>
      <c r="K735" s="25"/>
      <c r="L735" s="25"/>
      <c r="M735" s="25"/>
      <c r="N735" s="28"/>
      <c r="O735" s="28"/>
      <c r="P735" s="28"/>
      <c r="Q735" s="390">
        <f>SUM(Q736:Q739)</f>
        <v>3740000</v>
      </c>
      <c r="R735" s="897"/>
    </row>
    <row r="736" spans="1:18" ht="17.100000000000001" customHeight="1" x14ac:dyDescent="0.2">
      <c r="A736" s="27"/>
      <c r="C736" s="29" t="s">
        <v>18</v>
      </c>
      <c r="D736" s="49" t="s">
        <v>118</v>
      </c>
      <c r="E736" s="45">
        <v>3</v>
      </c>
      <c r="F736" s="45" t="s">
        <v>10</v>
      </c>
      <c r="G736" s="45" t="s">
        <v>11</v>
      </c>
      <c r="H736" s="45">
        <v>10</v>
      </c>
      <c r="I736" s="455" t="s">
        <v>21</v>
      </c>
      <c r="J736" s="49" t="s">
        <v>119</v>
      </c>
      <c r="L736" s="455"/>
      <c r="M736" s="25"/>
      <c r="N736" s="43">
        <f>E736*H736</f>
        <v>30</v>
      </c>
      <c r="O736" s="51" t="s">
        <v>24</v>
      </c>
      <c r="P736" s="50">
        <v>22000</v>
      </c>
      <c r="Q736" s="382">
        <f>N736*P736</f>
        <v>660000</v>
      </c>
      <c r="R736" s="897"/>
    </row>
    <row r="737" spans="1:18" ht="17.100000000000001" customHeight="1" x14ac:dyDescent="0.2">
      <c r="A737" s="27"/>
      <c r="B737" s="25"/>
      <c r="C737" s="29" t="s">
        <v>312</v>
      </c>
      <c r="D737" s="49" t="s">
        <v>118</v>
      </c>
      <c r="E737" s="45">
        <v>3</v>
      </c>
      <c r="F737" s="45" t="s">
        <v>10</v>
      </c>
      <c r="G737" s="45" t="s">
        <v>11</v>
      </c>
      <c r="H737" s="45">
        <v>10</v>
      </c>
      <c r="I737" s="455" t="s">
        <v>21</v>
      </c>
      <c r="J737" s="49" t="s">
        <v>119</v>
      </c>
      <c r="K737" s="45"/>
      <c r="L737" s="455"/>
      <c r="M737" s="25"/>
      <c r="N737" s="43">
        <f t="shared" ref="N737:N738" si="52">E737*H737</f>
        <v>30</v>
      </c>
      <c r="O737" s="51" t="s">
        <v>24</v>
      </c>
      <c r="P737" s="50">
        <v>31000</v>
      </c>
      <c r="Q737" s="382">
        <f>N737*P737</f>
        <v>930000</v>
      </c>
      <c r="R737" s="897"/>
    </row>
    <row r="738" spans="1:18" ht="17.100000000000001" customHeight="1" x14ac:dyDescent="0.2">
      <c r="A738" s="27"/>
      <c r="B738" s="25"/>
      <c r="C738" s="52" t="s">
        <v>27</v>
      </c>
      <c r="D738" s="49" t="s">
        <v>118</v>
      </c>
      <c r="E738" s="45">
        <v>3</v>
      </c>
      <c r="F738" s="45" t="s">
        <v>10</v>
      </c>
      <c r="G738" s="45" t="s">
        <v>11</v>
      </c>
      <c r="H738" s="45">
        <v>10</v>
      </c>
      <c r="I738" s="455" t="s">
        <v>21</v>
      </c>
      <c r="J738" s="49" t="s">
        <v>119</v>
      </c>
      <c r="K738" s="45"/>
      <c r="L738" s="455"/>
      <c r="M738" s="25"/>
      <c r="N738" s="43">
        <f t="shared" si="52"/>
        <v>30</v>
      </c>
      <c r="O738" s="51" t="s">
        <v>24</v>
      </c>
      <c r="P738" s="50">
        <v>5000</v>
      </c>
      <c r="Q738" s="382">
        <f>N738*P738</f>
        <v>150000</v>
      </c>
      <c r="R738" s="897"/>
    </row>
    <row r="739" spans="1:18" ht="17.100000000000001" customHeight="1" x14ac:dyDescent="0.2">
      <c r="A739" s="150"/>
      <c r="B739" s="235"/>
      <c r="C739" s="52" t="s">
        <v>28</v>
      </c>
      <c r="D739" s="49"/>
      <c r="E739" s="45"/>
      <c r="F739" s="45"/>
      <c r="G739" s="45"/>
      <c r="H739" s="45"/>
      <c r="I739" s="455"/>
      <c r="J739" s="49"/>
      <c r="K739" s="45"/>
      <c r="L739" s="45"/>
      <c r="M739" s="25"/>
      <c r="N739" s="43">
        <v>1</v>
      </c>
      <c r="O739" s="51" t="s">
        <v>224</v>
      </c>
      <c r="P739" s="50">
        <v>2000000</v>
      </c>
      <c r="Q739" s="382">
        <f>N739*P739</f>
        <v>2000000</v>
      </c>
      <c r="R739" s="897"/>
    </row>
    <row r="740" spans="1:18" ht="17.100000000000001" customHeight="1" x14ac:dyDescent="0.2">
      <c r="A740" s="27"/>
      <c r="B740" s="49" t="s">
        <v>26</v>
      </c>
      <c r="C740" s="49" t="s">
        <v>76</v>
      </c>
      <c r="D740" s="49"/>
      <c r="E740" s="25"/>
      <c r="F740" s="25"/>
      <c r="G740" s="25"/>
      <c r="H740" s="25"/>
      <c r="I740" s="25"/>
      <c r="J740" s="49"/>
      <c r="K740" s="25"/>
      <c r="L740" s="25"/>
      <c r="M740" s="25"/>
      <c r="N740" s="28"/>
      <c r="O740" s="28"/>
      <c r="P740" s="28"/>
      <c r="Q740" s="390">
        <f>SUM(Q741:Q744)</f>
        <v>3740000</v>
      </c>
      <c r="R740" s="897"/>
    </row>
    <row r="741" spans="1:18" ht="17.100000000000001" customHeight="1" x14ac:dyDescent="0.2">
      <c r="A741" s="27"/>
      <c r="C741" s="29" t="s">
        <v>18</v>
      </c>
      <c r="D741" s="49" t="s">
        <v>118</v>
      </c>
      <c r="E741" s="45">
        <v>3</v>
      </c>
      <c r="F741" s="45" t="s">
        <v>10</v>
      </c>
      <c r="G741" s="45" t="s">
        <v>11</v>
      </c>
      <c r="H741" s="45">
        <v>10</v>
      </c>
      <c r="I741" s="455" t="s">
        <v>21</v>
      </c>
      <c r="J741" s="49" t="s">
        <v>119</v>
      </c>
      <c r="L741" s="455"/>
      <c r="M741" s="25"/>
      <c r="N741" s="43">
        <f>E741*H741</f>
        <v>30</v>
      </c>
      <c r="O741" s="51" t="s">
        <v>24</v>
      </c>
      <c r="P741" s="50">
        <v>22000</v>
      </c>
      <c r="Q741" s="382">
        <f>N741*P741</f>
        <v>660000</v>
      </c>
      <c r="R741" s="897"/>
    </row>
    <row r="742" spans="1:18" ht="17.100000000000001" customHeight="1" x14ac:dyDescent="0.2">
      <c r="A742" s="27"/>
      <c r="B742" s="25"/>
      <c r="C742" s="29" t="s">
        <v>312</v>
      </c>
      <c r="D742" s="49" t="s">
        <v>118</v>
      </c>
      <c r="E742" s="45">
        <v>3</v>
      </c>
      <c r="F742" s="45" t="s">
        <v>10</v>
      </c>
      <c r="G742" s="45" t="s">
        <v>11</v>
      </c>
      <c r="H742" s="45">
        <v>10</v>
      </c>
      <c r="I742" s="455" t="s">
        <v>21</v>
      </c>
      <c r="J742" s="49" t="s">
        <v>119</v>
      </c>
      <c r="K742" s="45"/>
      <c r="L742" s="455"/>
      <c r="M742" s="25"/>
      <c r="N742" s="43">
        <f t="shared" ref="N742:N743" si="53">E742*H742</f>
        <v>30</v>
      </c>
      <c r="O742" s="51" t="s">
        <v>24</v>
      </c>
      <c r="P742" s="50">
        <v>31000</v>
      </c>
      <c r="Q742" s="382">
        <f>N742*P742</f>
        <v>930000</v>
      </c>
      <c r="R742" s="897"/>
    </row>
    <row r="743" spans="1:18" ht="17.100000000000001" customHeight="1" x14ac:dyDescent="0.2">
      <c r="A743" s="27"/>
      <c r="B743" s="25"/>
      <c r="C743" s="52" t="s">
        <v>27</v>
      </c>
      <c r="D743" s="49" t="s">
        <v>118</v>
      </c>
      <c r="E743" s="45">
        <v>3</v>
      </c>
      <c r="F743" s="45" t="s">
        <v>10</v>
      </c>
      <c r="G743" s="45" t="s">
        <v>11</v>
      </c>
      <c r="H743" s="45">
        <v>10</v>
      </c>
      <c r="I743" s="455" t="s">
        <v>21</v>
      </c>
      <c r="J743" s="49" t="s">
        <v>119</v>
      </c>
      <c r="K743" s="45"/>
      <c r="L743" s="455"/>
      <c r="M743" s="25"/>
      <c r="N743" s="43">
        <f t="shared" si="53"/>
        <v>30</v>
      </c>
      <c r="O743" s="51" t="s">
        <v>24</v>
      </c>
      <c r="P743" s="50">
        <v>5000</v>
      </c>
      <c r="Q743" s="382">
        <f>N743*P743</f>
        <v>150000</v>
      </c>
      <c r="R743" s="897"/>
    </row>
    <row r="744" spans="1:18" ht="17.100000000000001" customHeight="1" x14ac:dyDescent="0.2">
      <c r="A744" s="150"/>
      <c r="B744" s="235"/>
      <c r="C744" s="52" t="s">
        <v>28</v>
      </c>
      <c r="D744" s="49"/>
      <c r="E744" s="45"/>
      <c r="F744" s="45"/>
      <c r="G744" s="45"/>
      <c r="H744" s="45"/>
      <c r="I744" s="455"/>
      <c r="J744" s="49"/>
      <c r="K744" s="45"/>
      <c r="L744" s="45"/>
      <c r="M744" s="25"/>
      <c r="N744" s="43">
        <v>1</v>
      </c>
      <c r="O744" s="51" t="s">
        <v>224</v>
      </c>
      <c r="P744" s="50">
        <v>2000000</v>
      </c>
      <c r="Q744" s="382">
        <f>N744*P744</f>
        <v>2000000</v>
      </c>
      <c r="R744" s="897"/>
    </row>
    <row r="745" spans="1:18" ht="17.100000000000001" customHeight="1" x14ac:dyDescent="0.2">
      <c r="A745" s="27"/>
      <c r="B745" s="49" t="s">
        <v>26</v>
      </c>
      <c r="C745" s="49" t="s">
        <v>79</v>
      </c>
      <c r="D745" s="49"/>
      <c r="E745" s="25"/>
      <c r="F745" s="25"/>
      <c r="G745" s="25"/>
      <c r="H745" s="25"/>
      <c r="I745" s="25"/>
      <c r="J745" s="49"/>
      <c r="K745" s="25"/>
      <c r="L745" s="25"/>
      <c r="M745" s="25"/>
      <c r="N745" s="28"/>
      <c r="O745" s="28"/>
      <c r="P745" s="28"/>
      <c r="Q745" s="390">
        <f>SUM(Q746:Q749)</f>
        <v>3160000</v>
      </c>
      <c r="R745" s="897"/>
    </row>
    <row r="746" spans="1:18" ht="17.100000000000001" customHeight="1" x14ac:dyDescent="0.2">
      <c r="A746" s="27"/>
      <c r="C746" s="29" t="s">
        <v>18</v>
      </c>
      <c r="D746" s="49" t="s">
        <v>118</v>
      </c>
      <c r="E746" s="45">
        <v>2</v>
      </c>
      <c r="F746" s="45" t="s">
        <v>10</v>
      </c>
      <c r="G746" s="45" t="s">
        <v>11</v>
      </c>
      <c r="H746" s="45">
        <v>10</v>
      </c>
      <c r="I746" s="455" t="s">
        <v>21</v>
      </c>
      <c r="J746" s="49" t="s">
        <v>119</v>
      </c>
      <c r="L746" s="455"/>
      <c r="M746" s="25"/>
      <c r="N746" s="43">
        <f>E746*H746</f>
        <v>20</v>
      </c>
      <c r="O746" s="51" t="s">
        <v>24</v>
      </c>
      <c r="P746" s="50">
        <v>22000</v>
      </c>
      <c r="Q746" s="382">
        <f>N746*P746</f>
        <v>440000</v>
      </c>
      <c r="R746" s="897"/>
    </row>
    <row r="747" spans="1:18" ht="17.100000000000001" customHeight="1" x14ac:dyDescent="0.2">
      <c r="A747" s="27"/>
      <c r="B747" s="25"/>
      <c r="C747" s="29" t="s">
        <v>312</v>
      </c>
      <c r="D747" s="49" t="s">
        <v>118</v>
      </c>
      <c r="E747" s="45">
        <v>2</v>
      </c>
      <c r="F747" s="45" t="s">
        <v>10</v>
      </c>
      <c r="G747" s="45" t="s">
        <v>11</v>
      </c>
      <c r="H747" s="45">
        <v>10</v>
      </c>
      <c r="I747" s="455" t="s">
        <v>21</v>
      </c>
      <c r="J747" s="49" t="s">
        <v>119</v>
      </c>
      <c r="K747" s="45"/>
      <c r="L747" s="455"/>
      <c r="M747" s="25"/>
      <c r="N747" s="43">
        <f t="shared" ref="N747:N748" si="54">E747*H747</f>
        <v>20</v>
      </c>
      <c r="O747" s="51" t="s">
        <v>24</v>
      </c>
      <c r="P747" s="50">
        <v>31000</v>
      </c>
      <c r="Q747" s="382">
        <f>N747*P747</f>
        <v>620000</v>
      </c>
      <c r="R747" s="897"/>
    </row>
    <row r="748" spans="1:18" ht="17.100000000000001" customHeight="1" x14ac:dyDescent="0.2">
      <c r="A748" s="27"/>
      <c r="B748" s="25"/>
      <c r="C748" s="52" t="s">
        <v>27</v>
      </c>
      <c r="D748" s="49" t="s">
        <v>118</v>
      </c>
      <c r="E748" s="45">
        <v>2</v>
      </c>
      <c r="F748" s="45" t="s">
        <v>10</v>
      </c>
      <c r="G748" s="45" t="s">
        <v>11</v>
      </c>
      <c r="H748" s="45">
        <v>10</v>
      </c>
      <c r="I748" s="455" t="s">
        <v>21</v>
      </c>
      <c r="J748" s="49" t="s">
        <v>119</v>
      </c>
      <c r="K748" s="45"/>
      <c r="L748" s="455"/>
      <c r="M748" s="25"/>
      <c r="N748" s="43">
        <f t="shared" si="54"/>
        <v>20</v>
      </c>
      <c r="O748" s="51" t="s">
        <v>24</v>
      </c>
      <c r="P748" s="50">
        <v>5000</v>
      </c>
      <c r="Q748" s="382">
        <f>N748*P748</f>
        <v>100000</v>
      </c>
      <c r="R748" s="897"/>
    </row>
    <row r="749" spans="1:18" ht="17.100000000000001" customHeight="1" x14ac:dyDescent="0.2">
      <c r="A749" s="150"/>
      <c r="B749" s="235"/>
      <c r="C749" s="52" t="s">
        <v>28</v>
      </c>
      <c r="D749" s="49"/>
      <c r="E749" s="45"/>
      <c r="F749" s="45"/>
      <c r="G749" s="45"/>
      <c r="H749" s="45"/>
      <c r="I749" s="455"/>
      <c r="J749" s="49"/>
      <c r="K749" s="45"/>
      <c r="L749" s="45"/>
      <c r="M749" s="25"/>
      <c r="N749" s="43">
        <v>1</v>
      </c>
      <c r="O749" s="51" t="s">
        <v>224</v>
      </c>
      <c r="P749" s="50">
        <v>2000000</v>
      </c>
      <c r="Q749" s="382">
        <f>N749*P749</f>
        <v>2000000</v>
      </c>
      <c r="R749" s="897"/>
    </row>
    <row r="750" spans="1:18" ht="17.100000000000001" customHeight="1" x14ac:dyDescent="0.2">
      <c r="A750" s="27"/>
      <c r="B750" s="49" t="s">
        <v>26</v>
      </c>
      <c r="C750" s="49" t="s">
        <v>77</v>
      </c>
      <c r="D750" s="49"/>
      <c r="E750" s="25"/>
      <c r="F750" s="25"/>
      <c r="G750" s="25"/>
      <c r="H750" s="25"/>
      <c r="I750" s="25"/>
      <c r="J750" s="49"/>
      <c r="K750" s="25"/>
      <c r="L750" s="25"/>
      <c r="M750" s="25"/>
      <c r="N750" s="28"/>
      <c r="O750" s="28"/>
      <c r="P750" s="28"/>
      <c r="Q750" s="390">
        <f>SUM(Q751:Q754)</f>
        <v>3160000</v>
      </c>
      <c r="R750" s="897"/>
    </row>
    <row r="751" spans="1:18" ht="17.100000000000001" customHeight="1" x14ac:dyDescent="0.2">
      <c r="A751" s="27"/>
      <c r="C751" s="29" t="s">
        <v>18</v>
      </c>
      <c r="D751" s="49" t="s">
        <v>118</v>
      </c>
      <c r="E751" s="45">
        <v>2</v>
      </c>
      <c r="F751" s="45" t="s">
        <v>10</v>
      </c>
      <c r="G751" s="45" t="s">
        <v>11</v>
      </c>
      <c r="H751" s="45">
        <v>10</v>
      </c>
      <c r="I751" s="455" t="s">
        <v>21</v>
      </c>
      <c r="J751" s="49" t="s">
        <v>119</v>
      </c>
      <c r="L751" s="455"/>
      <c r="M751" s="25"/>
      <c r="N751" s="43">
        <f>E751*H751</f>
        <v>20</v>
      </c>
      <c r="O751" s="51" t="s">
        <v>24</v>
      </c>
      <c r="P751" s="50">
        <v>22000</v>
      </c>
      <c r="Q751" s="382">
        <f>N751*P751</f>
        <v>440000</v>
      </c>
      <c r="R751" s="897"/>
    </row>
    <row r="752" spans="1:18" ht="17.100000000000001" customHeight="1" x14ac:dyDescent="0.2">
      <c r="A752" s="27"/>
      <c r="B752" s="25"/>
      <c r="C752" s="29" t="s">
        <v>312</v>
      </c>
      <c r="D752" s="49" t="s">
        <v>118</v>
      </c>
      <c r="E752" s="45">
        <v>2</v>
      </c>
      <c r="F752" s="45" t="s">
        <v>10</v>
      </c>
      <c r="G752" s="45" t="s">
        <v>11</v>
      </c>
      <c r="H752" s="45">
        <v>10</v>
      </c>
      <c r="I752" s="455" t="s">
        <v>21</v>
      </c>
      <c r="J752" s="49" t="s">
        <v>119</v>
      </c>
      <c r="K752" s="45"/>
      <c r="L752" s="455"/>
      <c r="M752" s="25"/>
      <c r="N752" s="43">
        <f t="shared" ref="N752:N753" si="55">E752*H752</f>
        <v>20</v>
      </c>
      <c r="O752" s="51" t="s">
        <v>24</v>
      </c>
      <c r="P752" s="50">
        <v>31000</v>
      </c>
      <c r="Q752" s="382">
        <f>N752*P752</f>
        <v>620000</v>
      </c>
      <c r="R752" s="897"/>
    </row>
    <row r="753" spans="1:18" ht="17.100000000000001" customHeight="1" x14ac:dyDescent="0.2">
      <c r="A753" s="27"/>
      <c r="B753" s="25"/>
      <c r="C753" s="52" t="s">
        <v>27</v>
      </c>
      <c r="D753" s="49" t="s">
        <v>118</v>
      </c>
      <c r="E753" s="45">
        <v>2</v>
      </c>
      <c r="F753" s="45" t="s">
        <v>10</v>
      </c>
      <c r="G753" s="45" t="s">
        <v>11</v>
      </c>
      <c r="H753" s="45">
        <v>10</v>
      </c>
      <c r="I753" s="455" t="s">
        <v>21</v>
      </c>
      <c r="J753" s="49" t="s">
        <v>119</v>
      </c>
      <c r="K753" s="45"/>
      <c r="L753" s="455"/>
      <c r="M753" s="25"/>
      <c r="N753" s="43">
        <f t="shared" si="55"/>
        <v>20</v>
      </c>
      <c r="O753" s="51" t="s">
        <v>24</v>
      </c>
      <c r="P753" s="50">
        <v>5000</v>
      </c>
      <c r="Q753" s="382">
        <f>N753*P753</f>
        <v>100000</v>
      </c>
      <c r="R753" s="897"/>
    </row>
    <row r="754" spans="1:18" ht="17.100000000000001" customHeight="1" x14ac:dyDescent="0.2">
      <c r="A754" s="150"/>
      <c r="B754" s="235"/>
      <c r="C754" s="52" t="s">
        <v>28</v>
      </c>
      <c r="D754" s="49"/>
      <c r="E754" s="45"/>
      <c r="F754" s="45"/>
      <c r="G754" s="45"/>
      <c r="H754" s="45"/>
      <c r="I754" s="455"/>
      <c r="J754" s="49"/>
      <c r="K754" s="45"/>
      <c r="L754" s="45"/>
      <c r="M754" s="25"/>
      <c r="N754" s="43">
        <v>1</v>
      </c>
      <c r="O754" s="51" t="s">
        <v>224</v>
      </c>
      <c r="P754" s="50">
        <v>2000000</v>
      </c>
      <c r="Q754" s="382">
        <f>N754*P754</f>
        <v>2000000</v>
      </c>
      <c r="R754" s="897"/>
    </row>
    <row r="755" spans="1:18" ht="17.100000000000001" customHeight="1" x14ac:dyDescent="0.2">
      <c r="A755" s="27"/>
      <c r="B755" s="49" t="s">
        <v>26</v>
      </c>
      <c r="C755" s="49" t="s">
        <v>315</v>
      </c>
      <c r="D755" s="49"/>
      <c r="E755" s="25"/>
      <c r="F755" s="25"/>
      <c r="G755" s="25"/>
      <c r="H755" s="25"/>
      <c r="I755" s="25"/>
      <c r="J755" s="49"/>
      <c r="K755" s="25"/>
      <c r="L755" s="25"/>
      <c r="M755" s="25"/>
      <c r="N755" s="28"/>
      <c r="O755" s="28"/>
      <c r="P755" s="28"/>
      <c r="Q755" s="390">
        <f>SUM(Q756:Q759)</f>
        <v>3160000</v>
      </c>
      <c r="R755" s="897"/>
    </row>
    <row r="756" spans="1:18" ht="17.100000000000001" customHeight="1" x14ac:dyDescent="0.2">
      <c r="A756" s="27"/>
      <c r="C756" s="29" t="s">
        <v>18</v>
      </c>
      <c r="D756" s="49" t="s">
        <v>118</v>
      </c>
      <c r="E756" s="45">
        <v>2</v>
      </c>
      <c r="F756" s="45" t="s">
        <v>10</v>
      </c>
      <c r="G756" s="45" t="s">
        <v>11</v>
      </c>
      <c r="H756" s="45">
        <v>10</v>
      </c>
      <c r="I756" s="455" t="s">
        <v>21</v>
      </c>
      <c r="J756" s="49" t="s">
        <v>119</v>
      </c>
      <c r="L756" s="455"/>
      <c r="M756" s="25"/>
      <c r="N756" s="43">
        <f>E756*H756</f>
        <v>20</v>
      </c>
      <c r="O756" s="51" t="s">
        <v>24</v>
      </c>
      <c r="P756" s="50">
        <v>22000</v>
      </c>
      <c r="Q756" s="382">
        <f>N756*P756</f>
        <v>440000</v>
      </c>
      <c r="R756" s="897"/>
    </row>
    <row r="757" spans="1:18" ht="17.100000000000001" customHeight="1" x14ac:dyDescent="0.2">
      <c r="A757" s="27"/>
      <c r="B757" s="25"/>
      <c r="C757" s="29" t="s">
        <v>312</v>
      </c>
      <c r="D757" s="49" t="s">
        <v>118</v>
      </c>
      <c r="E757" s="45">
        <v>2</v>
      </c>
      <c r="F757" s="45" t="s">
        <v>10</v>
      </c>
      <c r="G757" s="45" t="s">
        <v>11</v>
      </c>
      <c r="H757" s="45">
        <v>10</v>
      </c>
      <c r="I757" s="455" t="s">
        <v>21</v>
      </c>
      <c r="J757" s="49" t="s">
        <v>119</v>
      </c>
      <c r="K757" s="45"/>
      <c r="L757" s="455"/>
      <c r="M757" s="25"/>
      <c r="N757" s="43">
        <f t="shared" ref="N757:N758" si="56">E757*H757</f>
        <v>20</v>
      </c>
      <c r="O757" s="51" t="s">
        <v>24</v>
      </c>
      <c r="P757" s="50">
        <v>31000</v>
      </c>
      <c r="Q757" s="382">
        <f>N757*P757</f>
        <v>620000</v>
      </c>
      <c r="R757" s="897"/>
    </row>
    <row r="758" spans="1:18" ht="17.100000000000001" customHeight="1" x14ac:dyDescent="0.2">
      <c r="A758" s="27"/>
      <c r="B758" s="25"/>
      <c r="C758" s="52" t="s">
        <v>27</v>
      </c>
      <c r="D758" s="49" t="s">
        <v>118</v>
      </c>
      <c r="E758" s="45">
        <v>2</v>
      </c>
      <c r="F758" s="45" t="s">
        <v>10</v>
      </c>
      <c r="G758" s="45" t="s">
        <v>11</v>
      </c>
      <c r="H758" s="45">
        <v>10</v>
      </c>
      <c r="I758" s="455" t="s">
        <v>21</v>
      </c>
      <c r="J758" s="49" t="s">
        <v>119</v>
      </c>
      <c r="K758" s="45"/>
      <c r="L758" s="455"/>
      <c r="M758" s="25"/>
      <c r="N758" s="43">
        <f t="shared" si="56"/>
        <v>20</v>
      </c>
      <c r="O758" s="51" t="s">
        <v>24</v>
      </c>
      <c r="P758" s="50">
        <v>5000</v>
      </c>
      <c r="Q758" s="382">
        <f>N758*P758</f>
        <v>100000</v>
      </c>
      <c r="R758" s="897"/>
    </row>
    <row r="759" spans="1:18" ht="17.100000000000001" customHeight="1" x14ac:dyDescent="0.2">
      <c r="A759" s="150"/>
      <c r="B759" s="235"/>
      <c r="C759" s="52" t="s">
        <v>28</v>
      </c>
      <c r="D759" s="49"/>
      <c r="E759" s="45"/>
      <c r="F759" s="45"/>
      <c r="G759" s="45"/>
      <c r="H759" s="45"/>
      <c r="I759" s="455"/>
      <c r="J759" s="49"/>
      <c r="K759" s="45"/>
      <c r="L759" s="45"/>
      <c r="M759" s="25"/>
      <c r="N759" s="43">
        <v>1</v>
      </c>
      <c r="O759" s="51" t="s">
        <v>224</v>
      </c>
      <c r="P759" s="50">
        <v>2000000</v>
      </c>
      <c r="Q759" s="382">
        <f>N759*P759</f>
        <v>2000000</v>
      </c>
      <c r="R759" s="897"/>
    </row>
    <row r="760" spans="1:18" ht="17.100000000000001" customHeight="1" x14ac:dyDescent="0.2">
      <c r="A760" s="27"/>
      <c r="B760" s="49" t="s">
        <v>26</v>
      </c>
      <c r="C760" s="49" t="s">
        <v>78</v>
      </c>
      <c r="D760" s="49"/>
      <c r="E760" s="25"/>
      <c r="F760" s="25"/>
      <c r="G760" s="25"/>
      <c r="H760" s="25"/>
      <c r="I760" s="25"/>
      <c r="J760" s="49"/>
      <c r="K760" s="25"/>
      <c r="L760" s="25"/>
      <c r="M760" s="25"/>
      <c r="N760" s="28"/>
      <c r="O760" s="28"/>
      <c r="P760" s="28"/>
      <c r="Q760" s="390">
        <f>SUM(Q761:Q764)</f>
        <v>3160000</v>
      </c>
      <c r="R760" s="897"/>
    </row>
    <row r="761" spans="1:18" ht="17.100000000000001" customHeight="1" x14ac:dyDescent="0.2">
      <c r="A761" s="27"/>
      <c r="C761" s="29" t="s">
        <v>18</v>
      </c>
      <c r="D761" s="49" t="s">
        <v>118</v>
      </c>
      <c r="E761" s="45">
        <v>2</v>
      </c>
      <c r="F761" s="45" t="s">
        <v>10</v>
      </c>
      <c r="G761" s="45" t="s">
        <v>11</v>
      </c>
      <c r="H761" s="45">
        <v>10</v>
      </c>
      <c r="I761" s="455" t="s">
        <v>21</v>
      </c>
      <c r="J761" s="49" t="s">
        <v>119</v>
      </c>
      <c r="L761" s="455"/>
      <c r="M761" s="25"/>
      <c r="N761" s="43">
        <f>E761*H761</f>
        <v>20</v>
      </c>
      <c r="O761" s="51" t="s">
        <v>24</v>
      </c>
      <c r="P761" s="50">
        <v>22000</v>
      </c>
      <c r="Q761" s="382">
        <f>N761*P761</f>
        <v>440000</v>
      </c>
      <c r="R761" s="897"/>
    </row>
    <row r="762" spans="1:18" ht="17.100000000000001" customHeight="1" x14ac:dyDescent="0.2">
      <c r="A762" s="27"/>
      <c r="B762" s="25"/>
      <c r="C762" s="29" t="s">
        <v>312</v>
      </c>
      <c r="D762" s="49" t="s">
        <v>118</v>
      </c>
      <c r="E762" s="45">
        <v>2</v>
      </c>
      <c r="F762" s="45" t="s">
        <v>10</v>
      </c>
      <c r="G762" s="45" t="s">
        <v>11</v>
      </c>
      <c r="H762" s="45">
        <v>10</v>
      </c>
      <c r="I762" s="455" t="s">
        <v>21</v>
      </c>
      <c r="J762" s="49" t="s">
        <v>119</v>
      </c>
      <c r="K762" s="45"/>
      <c r="L762" s="455"/>
      <c r="M762" s="25"/>
      <c r="N762" s="43">
        <f t="shared" ref="N762:N763" si="57">E762*H762</f>
        <v>20</v>
      </c>
      <c r="O762" s="51" t="s">
        <v>24</v>
      </c>
      <c r="P762" s="50">
        <v>31000</v>
      </c>
      <c r="Q762" s="382">
        <f>N762*P762</f>
        <v>620000</v>
      </c>
      <c r="R762" s="897"/>
    </row>
    <row r="763" spans="1:18" ht="17.100000000000001" customHeight="1" x14ac:dyDescent="0.2">
      <c r="A763" s="27"/>
      <c r="B763" s="25"/>
      <c r="C763" s="52" t="s">
        <v>27</v>
      </c>
      <c r="D763" s="49" t="s">
        <v>118</v>
      </c>
      <c r="E763" s="45">
        <v>2</v>
      </c>
      <c r="F763" s="45" t="s">
        <v>10</v>
      </c>
      <c r="G763" s="45" t="s">
        <v>11</v>
      </c>
      <c r="H763" s="45">
        <v>10</v>
      </c>
      <c r="I763" s="455" t="s">
        <v>21</v>
      </c>
      <c r="J763" s="49" t="s">
        <v>119</v>
      </c>
      <c r="K763" s="45"/>
      <c r="L763" s="455"/>
      <c r="M763" s="25"/>
      <c r="N763" s="43">
        <f t="shared" si="57"/>
        <v>20</v>
      </c>
      <c r="O763" s="51" t="s">
        <v>24</v>
      </c>
      <c r="P763" s="50">
        <v>5000</v>
      </c>
      <c r="Q763" s="382">
        <f>N763*P763</f>
        <v>100000</v>
      </c>
      <c r="R763" s="897"/>
    </row>
    <row r="764" spans="1:18" ht="17.100000000000001" customHeight="1" x14ac:dyDescent="0.2">
      <c r="A764" s="150"/>
      <c r="B764" s="235"/>
      <c r="C764" s="52" t="s">
        <v>28</v>
      </c>
      <c r="D764" s="49"/>
      <c r="E764" s="45"/>
      <c r="F764" s="45"/>
      <c r="G764" s="45"/>
      <c r="H764" s="45"/>
      <c r="I764" s="455"/>
      <c r="J764" s="49"/>
      <c r="K764" s="45"/>
      <c r="L764" s="45"/>
      <c r="M764" s="25"/>
      <c r="N764" s="43">
        <v>1</v>
      </c>
      <c r="O764" s="51" t="s">
        <v>224</v>
      </c>
      <c r="P764" s="50">
        <v>2000000</v>
      </c>
      <c r="Q764" s="382">
        <f>N764*P764</f>
        <v>2000000</v>
      </c>
      <c r="R764" s="897"/>
    </row>
    <row r="765" spans="1:18" ht="17.100000000000001" customHeight="1" x14ac:dyDescent="0.2">
      <c r="A765" s="27"/>
      <c r="B765" s="49" t="s">
        <v>26</v>
      </c>
      <c r="C765" s="49" t="s">
        <v>269</v>
      </c>
      <c r="D765" s="49"/>
      <c r="E765" s="25"/>
      <c r="F765" s="25"/>
      <c r="G765" s="25"/>
      <c r="H765" s="25"/>
      <c r="I765" s="25"/>
      <c r="J765" s="49"/>
      <c r="K765" s="25"/>
      <c r="L765" s="25"/>
      <c r="M765" s="25"/>
      <c r="N765" s="28"/>
      <c r="O765" s="28"/>
      <c r="P765" s="28"/>
      <c r="Q765" s="390">
        <f>SUM(Q766:Q769)</f>
        <v>2080000</v>
      </c>
      <c r="R765" s="897"/>
    </row>
    <row r="766" spans="1:18" ht="17.100000000000001" customHeight="1" x14ac:dyDescent="0.2">
      <c r="A766" s="27"/>
      <c r="C766" s="29" t="s">
        <v>18</v>
      </c>
      <c r="D766" s="49" t="s">
        <v>118</v>
      </c>
      <c r="E766" s="45">
        <v>1</v>
      </c>
      <c r="F766" s="45" t="s">
        <v>10</v>
      </c>
      <c r="G766" s="45" t="s">
        <v>11</v>
      </c>
      <c r="H766" s="45">
        <v>10</v>
      </c>
      <c r="I766" s="455" t="s">
        <v>21</v>
      </c>
      <c r="J766" s="49" t="s">
        <v>119</v>
      </c>
      <c r="L766" s="455"/>
      <c r="M766" s="25"/>
      <c r="N766" s="43">
        <f>E766*H766</f>
        <v>10</v>
      </c>
      <c r="O766" s="51" t="s">
        <v>24</v>
      </c>
      <c r="P766" s="50">
        <v>22000</v>
      </c>
      <c r="Q766" s="382">
        <f>N766*P766</f>
        <v>220000</v>
      </c>
      <c r="R766" s="897"/>
    </row>
    <row r="767" spans="1:18" ht="17.100000000000001" customHeight="1" x14ac:dyDescent="0.2">
      <c r="A767" s="27"/>
      <c r="B767" s="25"/>
      <c r="C767" s="29" t="s">
        <v>312</v>
      </c>
      <c r="D767" s="49" t="s">
        <v>118</v>
      </c>
      <c r="E767" s="45">
        <v>1</v>
      </c>
      <c r="F767" s="45" t="s">
        <v>10</v>
      </c>
      <c r="G767" s="45" t="s">
        <v>11</v>
      </c>
      <c r="H767" s="45">
        <v>10</v>
      </c>
      <c r="I767" s="455" t="s">
        <v>21</v>
      </c>
      <c r="J767" s="49" t="s">
        <v>119</v>
      </c>
      <c r="K767" s="45"/>
      <c r="L767" s="455"/>
      <c r="M767" s="25"/>
      <c r="N767" s="43">
        <f t="shared" ref="N767:N768" si="58">E767*H767</f>
        <v>10</v>
      </c>
      <c r="O767" s="51" t="s">
        <v>24</v>
      </c>
      <c r="P767" s="50">
        <v>31000</v>
      </c>
      <c r="Q767" s="382">
        <f>N767*P767</f>
        <v>310000</v>
      </c>
      <c r="R767" s="897"/>
    </row>
    <row r="768" spans="1:18" ht="17.100000000000001" customHeight="1" x14ac:dyDescent="0.2">
      <c r="A768" s="27"/>
      <c r="B768" s="25"/>
      <c r="C768" s="52" t="s">
        <v>27</v>
      </c>
      <c r="D768" s="49" t="s">
        <v>118</v>
      </c>
      <c r="E768" s="45">
        <v>1</v>
      </c>
      <c r="F768" s="45" t="s">
        <v>10</v>
      </c>
      <c r="G768" s="45" t="s">
        <v>11</v>
      </c>
      <c r="H768" s="45">
        <v>10</v>
      </c>
      <c r="I768" s="455" t="s">
        <v>21</v>
      </c>
      <c r="J768" s="49" t="s">
        <v>119</v>
      </c>
      <c r="K768" s="45"/>
      <c r="L768" s="455"/>
      <c r="M768" s="25"/>
      <c r="N768" s="43">
        <f t="shared" si="58"/>
        <v>10</v>
      </c>
      <c r="O768" s="51" t="s">
        <v>24</v>
      </c>
      <c r="P768" s="50">
        <v>5000</v>
      </c>
      <c r="Q768" s="382">
        <f>N768*P768</f>
        <v>50000</v>
      </c>
      <c r="R768" s="897"/>
    </row>
    <row r="769" spans="1:18" ht="17.100000000000001" customHeight="1" x14ac:dyDescent="0.2">
      <c r="A769" s="150"/>
      <c r="B769" s="235"/>
      <c r="C769" s="52" t="s">
        <v>28</v>
      </c>
      <c r="D769" s="25"/>
      <c r="E769" s="45"/>
      <c r="F769" s="45"/>
      <c r="G769" s="45"/>
      <c r="H769" s="45"/>
      <c r="I769" s="455"/>
      <c r="J769" s="25"/>
      <c r="K769" s="45"/>
      <c r="L769" s="45"/>
      <c r="M769" s="25"/>
      <c r="N769" s="43">
        <v>1</v>
      </c>
      <c r="O769" s="51" t="s">
        <v>224</v>
      </c>
      <c r="P769" s="50">
        <v>1500000</v>
      </c>
      <c r="Q769" s="382">
        <f>N769*P769</f>
        <v>1500000</v>
      </c>
      <c r="R769" s="897"/>
    </row>
    <row r="770" spans="1:18" ht="17.100000000000001" customHeight="1" x14ac:dyDescent="0.2">
      <c r="A770" s="150"/>
      <c r="B770" s="235"/>
      <c r="C770" s="52"/>
      <c r="D770" s="25"/>
      <c r="E770" s="45"/>
      <c r="F770" s="45"/>
      <c r="G770" s="45"/>
      <c r="H770" s="45"/>
      <c r="I770" s="455"/>
      <c r="J770" s="25"/>
      <c r="K770" s="45"/>
      <c r="L770" s="45"/>
      <c r="M770" s="25"/>
      <c r="N770" s="43"/>
      <c r="O770" s="51"/>
      <c r="P770" s="50"/>
      <c r="Q770" s="382"/>
      <c r="R770" s="897"/>
    </row>
    <row r="771" spans="1:18" s="129" customFormat="1" ht="17.100000000000001" customHeight="1" x14ac:dyDescent="0.2">
      <c r="A771" s="137" t="s">
        <v>237</v>
      </c>
      <c r="B771" s="65" t="s">
        <v>238</v>
      </c>
      <c r="C771" s="141"/>
      <c r="D771" s="65"/>
      <c r="E771" s="903"/>
      <c r="F771" s="903"/>
      <c r="G771" s="903"/>
      <c r="H771" s="903"/>
      <c r="I771" s="903"/>
      <c r="J771" s="903"/>
      <c r="K771" s="903"/>
      <c r="L771" s="903"/>
      <c r="M771" s="65"/>
      <c r="N771" s="151"/>
      <c r="O771" s="137"/>
      <c r="P771" s="152"/>
      <c r="Q771" s="375">
        <f>Q772</f>
        <v>1112580000</v>
      </c>
      <c r="R771" s="145"/>
    </row>
    <row r="772" spans="1:18" s="129" customFormat="1" ht="17.100000000000001" customHeight="1" x14ac:dyDescent="0.35">
      <c r="A772" s="44">
        <v>521119</v>
      </c>
      <c r="B772" s="1056" t="s">
        <v>56</v>
      </c>
      <c r="C772" s="1057"/>
      <c r="D772" s="1057"/>
      <c r="E772" s="1057"/>
      <c r="F772" s="1057"/>
      <c r="G772" s="1057"/>
      <c r="H772" s="1057"/>
      <c r="I772" s="1057"/>
      <c r="J772" s="1057"/>
      <c r="K772" s="1057"/>
      <c r="L772" s="1057"/>
      <c r="M772" s="65"/>
      <c r="N772" s="151"/>
      <c r="O772" s="137"/>
      <c r="P772" s="152"/>
      <c r="Q772" s="394">
        <f>Q774+Q776</f>
        <v>1112580000</v>
      </c>
      <c r="R772" s="454" t="s">
        <v>562</v>
      </c>
    </row>
    <row r="773" spans="1:18" ht="17.100000000000001" customHeight="1" x14ac:dyDescent="0.2">
      <c r="A773" s="28"/>
      <c r="B773" s="49" t="s">
        <v>19</v>
      </c>
      <c r="C773" s="49" t="s">
        <v>32</v>
      </c>
      <c r="D773" s="25"/>
      <c r="E773" s="45"/>
      <c r="F773" s="45"/>
      <c r="G773" s="45"/>
      <c r="H773" s="45"/>
      <c r="I773" s="45"/>
      <c r="J773" s="45"/>
      <c r="K773" s="45"/>
      <c r="L773" s="45"/>
      <c r="M773" s="25"/>
      <c r="N773" s="43"/>
      <c r="O773" s="44"/>
      <c r="P773" s="50"/>
      <c r="Q773" s="382"/>
      <c r="R773" s="897"/>
    </row>
    <row r="774" spans="1:18" ht="17.100000000000001" customHeight="1" x14ac:dyDescent="0.2">
      <c r="A774" s="44"/>
      <c r="B774" s="25"/>
      <c r="C774" s="49" t="s">
        <v>239</v>
      </c>
      <c r="D774" s="49" t="s">
        <v>118</v>
      </c>
      <c r="E774" s="45">
        <v>68</v>
      </c>
      <c r="F774" s="45" t="s">
        <v>10</v>
      </c>
      <c r="G774" s="455" t="s">
        <v>11</v>
      </c>
      <c r="H774" s="45">
        <v>249</v>
      </c>
      <c r="I774" s="455" t="s">
        <v>498</v>
      </c>
      <c r="J774" s="455" t="s">
        <v>119</v>
      </c>
      <c r="K774" s="45"/>
      <c r="L774" s="455"/>
      <c r="M774" s="49"/>
      <c r="N774" s="43">
        <v>16932</v>
      </c>
      <c r="O774" s="51" t="s">
        <v>303</v>
      </c>
      <c r="P774" s="50">
        <v>65000</v>
      </c>
      <c r="Q774" s="382">
        <f>N774*P774</f>
        <v>1100580000</v>
      </c>
      <c r="R774" s="897"/>
    </row>
    <row r="775" spans="1:18" s="129" customFormat="1" ht="17.100000000000001" customHeight="1" x14ac:dyDescent="0.35">
      <c r="A775" s="44">
        <v>521119</v>
      </c>
      <c r="B775" s="1056" t="s">
        <v>56</v>
      </c>
      <c r="C775" s="1057"/>
      <c r="D775" s="1057"/>
      <c r="E775" s="1057"/>
      <c r="F775" s="1057"/>
      <c r="G775" s="1057"/>
      <c r="H775" s="1057"/>
      <c r="I775" s="1057"/>
      <c r="J775" s="1057"/>
      <c r="K775" s="1057"/>
      <c r="L775" s="1057"/>
      <c r="M775" s="65"/>
      <c r="N775" s="151"/>
      <c r="O775" s="137"/>
      <c r="P775" s="152"/>
      <c r="Q775" s="394">
        <f>Q776</f>
        <v>12000000</v>
      </c>
      <c r="R775" s="454" t="s">
        <v>571</v>
      </c>
    </row>
    <row r="776" spans="1:18" ht="17.100000000000001" customHeight="1" x14ac:dyDescent="0.2">
      <c r="A776" s="44"/>
      <c r="B776" s="25"/>
      <c r="C776" s="49" t="s">
        <v>818</v>
      </c>
      <c r="D776" s="49" t="s">
        <v>118</v>
      </c>
      <c r="E776" s="45">
        <v>10</v>
      </c>
      <c r="F776" s="455" t="s">
        <v>233</v>
      </c>
      <c r="G776" s="455" t="s">
        <v>11</v>
      </c>
      <c r="H776" s="45">
        <v>12</v>
      </c>
      <c r="I776" s="455" t="s">
        <v>234</v>
      </c>
      <c r="J776" s="455" t="s">
        <v>119</v>
      </c>
      <c r="K776" s="45"/>
      <c r="L776" s="455"/>
      <c r="M776" s="49"/>
      <c r="N776" s="43">
        <v>120</v>
      </c>
      <c r="O776" s="51" t="s">
        <v>303</v>
      </c>
      <c r="P776" s="50">
        <v>100000</v>
      </c>
      <c r="Q776" s="382">
        <f>N776*P776</f>
        <v>12000000</v>
      </c>
      <c r="R776" s="897"/>
    </row>
    <row r="777" spans="1:18" ht="17.100000000000001" customHeight="1" x14ac:dyDescent="0.2">
      <c r="A777" s="44"/>
      <c r="B777" s="25"/>
      <c r="C777" s="49"/>
      <c r="D777" s="25"/>
      <c r="E777" s="45"/>
      <c r="F777" s="455"/>
      <c r="G777" s="455"/>
      <c r="H777" s="45"/>
      <c r="I777" s="455"/>
      <c r="J777" s="455"/>
      <c r="K777" s="45"/>
      <c r="L777" s="455"/>
      <c r="M777" s="25"/>
      <c r="N777" s="43"/>
      <c r="O777" s="51"/>
      <c r="P777" s="50"/>
      <c r="Q777" s="382"/>
      <c r="R777" s="897"/>
    </row>
    <row r="778" spans="1:18" s="129" customFormat="1" ht="17.100000000000001" customHeight="1" x14ac:dyDescent="0.2">
      <c r="A778" s="137" t="s">
        <v>316</v>
      </c>
      <c r="B778" s="65" t="s">
        <v>317</v>
      </c>
      <c r="C778" s="65"/>
      <c r="D778" s="65"/>
      <c r="E778" s="903"/>
      <c r="F778" s="903"/>
      <c r="G778" s="903"/>
      <c r="H778" s="903"/>
      <c r="I778" s="903"/>
      <c r="J778" s="903"/>
      <c r="K778" s="903"/>
      <c r="L778" s="903"/>
      <c r="M778" s="65"/>
      <c r="N778" s="151"/>
      <c r="O778" s="137"/>
      <c r="P778" s="152"/>
      <c r="Q778" s="375">
        <f>Q779</f>
        <v>154512000</v>
      </c>
      <c r="R778" s="145"/>
    </row>
    <row r="779" spans="1:18" s="129" customFormat="1" ht="17.100000000000001" customHeight="1" x14ac:dyDescent="0.35">
      <c r="A779" s="44">
        <v>521119</v>
      </c>
      <c r="B779" s="1056" t="s">
        <v>56</v>
      </c>
      <c r="C779" s="1057"/>
      <c r="D779" s="1057"/>
      <c r="E779" s="1057"/>
      <c r="F779" s="1057"/>
      <c r="G779" s="1057"/>
      <c r="H779" s="1057"/>
      <c r="I779" s="1057"/>
      <c r="J779" s="1057"/>
      <c r="K779" s="1057"/>
      <c r="L779" s="1057"/>
      <c r="M779" s="65"/>
      <c r="N779" s="151"/>
      <c r="O779" s="137"/>
      <c r="P779" s="152"/>
      <c r="Q779" s="394">
        <f>Q781</f>
        <v>154512000</v>
      </c>
      <c r="R779" s="454"/>
    </row>
    <row r="780" spans="1:18" ht="17.100000000000001" customHeight="1" x14ac:dyDescent="0.2">
      <c r="A780" s="44"/>
      <c r="B780" s="49" t="s">
        <v>19</v>
      </c>
      <c r="C780" s="49" t="s">
        <v>317</v>
      </c>
      <c r="D780" s="25"/>
      <c r="E780" s="45"/>
      <c r="F780" s="45"/>
      <c r="G780" s="45"/>
      <c r="H780" s="45"/>
      <c r="I780" s="45"/>
      <c r="J780" s="45"/>
      <c r="K780" s="45"/>
      <c r="L780" s="45"/>
      <c r="M780" s="25"/>
      <c r="N780" s="43"/>
      <c r="O780" s="44"/>
      <c r="P780" s="50"/>
      <c r="Q780" s="382">
        <f>Q781</f>
        <v>154512000</v>
      </c>
      <c r="R780" s="897"/>
    </row>
    <row r="781" spans="1:18" ht="17.100000000000001" customHeight="1" x14ac:dyDescent="0.2">
      <c r="A781" s="44"/>
      <c r="B781" s="25"/>
      <c r="C781" s="49" t="s">
        <v>318</v>
      </c>
      <c r="D781" s="25"/>
      <c r="E781" s="45"/>
      <c r="F781" s="45"/>
      <c r="G781" s="45"/>
      <c r="H781" s="45"/>
      <c r="I781" s="45"/>
      <c r="J781" s="45"/>
      <c r="K781" s="45"/>
      <c r="L781" s="45"/>
      <c r="M781" s="25"/>
      <c r="N781" s="43">
        <v>2</v>
      </c>
      <c r="O781" s="51" t="s">
        <v>236</v>
      </c>
      <c r="P781" s="50">
        <v>77256000</v>
      </c>
      <c r="Q781" s="382">
        <f>N781*P781</f>
        <v>154512000</v>
      </c>
      <c r="R781" s="454" t="s">
        <v>562</v>
      </c>
    </row>
    <row r="782" spans="1:18" ht="17.100000000000001" customHeight="1" x14ac:dyDescent="0.2">
      <c r="A782" s="44"/>
      <c r="B782" s="25"/>
      <c r="C782" s="49"/>
      <c r="D782" s="25"/>
      <c r="E782" s="45"/>
      <c r="F782" s="45"/>
      <c r="G782" s="45"/>
      <c r="H782" s="45"/>
      <c r="I782" s="45"/>
      <c r="J782" s="45"/>
      <c r="K782" s="45"/>
      <c r="L782" s="45"/>
      <c r="M782" s="25"/>
      <c r="N782" s="43"/>
      <c r="O782" s="51"/>
      <c r="P782" s="50"/>
      <c r="Q782" s="382"/>
      <c r="R782" s="897"/>
    </row>
    <row r="783" spans="1:18" s="129" customFormat="1" ht="17.100000000000001" customHeight="1" x14ac:dyDescent="0.2">
      <c r="A783" s="137" t="s">
        <v>319</v>
      </c>
      <c r="B783" s="65" t="s">
        <v>320</v>
      </c>
      <c r="C783" s="65"/>
      <c r="D783" s="65"/>
      <c r="E783" s="903"/>
      <c r="F783" s="903"/>
      <c r="G783" s="903"/>
      <c r="H783" s="903"/>
      <c r="I783" s="903"/>
      <c r="J783" s="903"/>
      <c r="K783" s="903"/>
      <c r="L783" s="903"/>
      <c r="M783" s="65"/>
      <c r="N783" s="151"/>
      <c r="O783" s="137"/>
      <c r="P783" s="152"/>
      <c r="Q783" s="375">
        <f>Q784</f>
        <v>412380000</v>
      </c>
      <c r="R783" s="145"/>
    </row>
    <row r="784" spans="1:18" s="129" customFormat="1" ht="17.100000000000001" customHeight="1" x14ac:dyDescent="0.35">
      <c r="A784" s="44">
        <v>521211</v>
      </c>
      <c r="B784" s="1056" t="s">
        <v>768</v>
      </c>
      <c r="C784" s="1057"/>
      <c r="D784" s="1057"/>
      <c r="E784" s="1057"/>
      <c r="F784" s="1057"/>
      <c r="G784" s="1057"/>
      <c r="H784" s="1057"/>
      <c r="I784" s="1057"/>
      <c r="J784" s="1057"/>
      <c r="K784" s="1057"/>
      <c r="L784" s="1057"/>
      <c r="M784" s="65"/>
      <c r="N784" s="151"/>
      <c r="O784" s="137"/>
      <c r="P784" s="152"/>
      <c r="Q784" s="394">
        <f>Q785+Q789+Q796+Q798</f>
        <v>412380000</v>
      </c>
      <c r="R784" s="454" t="s">
        <v>571</v>
      </c>
    </row>
    <row r="785" spans="1:18" ht="17.100000000000001" customHeight="1" x14ac:dyDescent="0.2">
      <c r="A785" s="27"/>
      <c r="B785" s="49" t="s">
        <v>19</v>
      </c>
      <c r="C785" s="49" t="s">
        <v>320</v>
      </c>
      <c r="D785" s="25"/>
      <c r="E785" s="45"/>
      <c r="F785" s="45"/>
      <c r="G785" s="45"/>
      <c r="H785" s="45"/>
      <c r="I785" s="455"/>
      <c r="J785" s="45"/>
      <c r="K785" s="45"/>
      <c r="L785" s="45"/>
      <c r="M785" s="25"/>
      <c r="N785" s="43"/>
      <c r="O785" s="44"/>
      <c r="P785" s="50"/>
      <c r="Q785" s="382">
        <f>Q786+Q787+Q788</f>
        <v>312480000</v>
      </c>
      <c r="R785" s="897"/>
    </row>
    <row r="786" spans="1:18" ht="17.100000000000001" customHeight="1" x14ac:dyDescent="0.2">
      <c r="A786" s="27"/>
      <c r="B786" s="25"/>
      <c r="C786" s="52" t="s">
        <v>84</v>
      </c>
      <c r="D786" s="25" t="s">
        <v>118</v>
      </c>
      <c r="E786" s="45">
        <v>120</v>
      </c>
      <c r="F786" s="45" t="s">
        <v>10</v>
      </c>
      <c r="G786" s="45" t="s">
        <v>11</v>
      </c>
      <c r="H786" s="45">
        <v>1</v>
      </c>
      <c r="I786" s="455" t="s">
        <v>660</v>
      </c>
      <c r="J786" s="455" t="s">
        <v>819</v>
      </c>
      <c r="K786" s="455">
        <v>12</v>
      </c>
      <c r="L786" s="455" t="s">
        <v>236</v>
      </c>
      <c r="M786" s="49" t="s">
        <v>119</v>
      </c>
      <c r="N786" s="43">
        <v>1440</v>
      </c>
      <c r="O786" s="51" t="s">
        <v>577</v>
      </c>
      <c r="P786" s="50">
        <v>47000</v>
      </c>
      <c r="Q786" s="382">
        <f>N786*P786</f>
        <v>67680000</v>
      </c>
      <c r="R786" s="897"/>
    </row>
    <row r="787" spans="1:18" ht="17.100000000000001" customHeight="1" x14ac:dyDescent="0.2">
      <c r="A787" s="27"/>
      <c r="B787" s="25"/>
      <c r="C787" s="52" t="s">
        <v>85</v>
      </c>
      <c r="D787" s="25" t="s">
        <v>118</v>
      </c>
      <c r="E787" s="45">
        <v>120</v>
      </c>
      <c r="F787" s="45" t="s">
        <v>10</v>
      </c>
      <c r="G787" s="45" t="s">
        <v>11</v>
      </c>
      <c r="H787" s="45">
        <v>1</v>
      </c>
      <c r="I787" s="455" t="s">
        <v>660</v>
      </c>
      <c r="J787" s="455" t="s">
        <v>11</v>
      </c>
      <c r="K787" s="45">
        <v>12</v>
      </c>
      <c r="L787" s="455" t="s">
        <v>236</v>
      </c>
      <c r="M787" s="49" t="s">
        <v>119</v>
      </c>
      <c r="N787" s="43">
        <v>1440</v>
      </c>
      <c r="O787" s="51" t="s">
        <v>577</v>
      </c>
      <c r="P787" s="50">
        <v>20000</v>
      </c>
      <c r="Q787" s="382">
        <f t="shared" ref="Q787:Q788" si="59">N787*P787</f>
        <v>28800000</v>
      </c>
      <c r="R787" s="897"/>
    </row>
    <row r="788" spans="1:18" ht="17.100000000000001" customHeight="1" x14ac:dyDescent="0.2">
      <c r="A788" s="27"/>
      <c r="B788" s="25"/>
      <c r="C788" s="52" t="s">
        <v>582</v>
      </c>
      <c r="D788" s="25" t="s">
        <v>118</v>
      </c>
      <c r="E788" s="45">
        <v>120</v>
      </c>
      <c r="F788" s="45" t="s">
        <v>10</v>
      </c>
      <c r="G788" s="45" t="s">
        <v>11</v>
      </c>
      <c r="H788" s="45">
        <v>12</v>
      </c>
      <c r="I788" s="455" t="s">
        <v>236</v>
      </c>
      <c r="J788" s="455" t="s">
        <v>119</v>
      </c>
      <c r="K788" s="45"/>
      <c r="L788" s="455"/>
      <c r="M788" s="49"/>
      <c r="N788" s="43">
        <v>1440</v>
      </c>
      <c r="O788" s="51" t="s">
        <v>577</v>
      </c>
      <c r="P788" s="50">
        <v>150000</v>
      </c>
      <c r="Q788" s="382">
        <f t="shared" si="59"/>
        <v>216000000</v>
      </c>
      <c r="R788" s="897"/>
    </row>
    <row r="789" spans="1:18" ht="17.100000000000001" customHeight="1" x14ac:dyDescent="0.2">
      <c r="A789" s="27"/>
      <c r="B789" s="49" t="s">
        <v>19</v>
      </c>
      <c r="C789" s="49" t="s">
        <v>820</v>
      </c>
      <c r="D789" s="25"/>
      <c r="E789" s="45"/>
      <c r="F789" s="45"/>
      <c r="G789" s="45"/>
      <c r="H789" s="45"/>
      <c r="I789" s="455"/>
      <c r="J789" s="45"/>
      <c r="K789" s="45"/>
      <c r="L789" s="45"/>
      <c r="M789" s="25"/>
      <c r="N789" s="43"/>
      <c r="O789" s="44"/>
      <c r="P789" s="50"/>
      <c r="Q789" s="382">
        <f>SUM(Q790:Q795)</f>
        <v>79200000</v>
      </c>
      <c r="R789" s="897"/>
    </row>
    <row r="790" spans="1:18" ht="17.100000000000001" customHeight="1" x14ac:dyDescent="0.2">
      <c r="A790" s="27"/>
      <c r="B790" s="25"/>
      <c r="C790" s="52" t="s">
        <v>821</v>
      </c>
      <c r="D790" s="25" t="s">
        <v>118</v>
      </c>
      <c r="E790" s="45">
        <v>1</v>
      </c>
      <c r="F790" s="45" t="s">
        <v>10</v>
      </c>
      <c r="G790" s="45" t="s">
        <v>11</v>
      </c>
      <c r="H790" s="45">
        <v>1</v>
      </c>
      <c r="I790" s="455" t="s">
        <v>660</v>
      </c>
      <c r="J790" s="455" t="s">
        <v>819</v>
      </c>
      <c r="K790" s="455">
        <v>12</v>
      </c>
      <c r="L790" s="455" t="s">
        <v>236</v>
      </c>
      <c r="M790" s="49" t="s">
        <v>119</v>
      </c>
      <c r="N790" s="43">
        <v>12</v>
      </c>
      <c r="O790" s="51" t="s">
        <v>577</v>
      </c>
      <c r="P790" s="50">
        <v>450000</v>
      </c>
      <c r="Q790" s="382">
        <f>N790*P790</f>
        <v>5400000</v>
      </c>
      <c r="R790" s="897"/>
    </row>
    <row r="791" spans="1:18" ht="17.100000000000001" customHeight="1" x14ac:dyDescent="0.2">
      <c r="A791" s="27"/>
      <c r="B791" s="25"/>
      <c r="C791" s="52" t="s">
        <v>822</v>
      </c>
      <c r="D791" s="25" t="s">
        <v>118</v>
      </c>
      <c r="E791" s="45">
        <v>1</v>
      </c>
      <c r="F791" s="45" t="s">
        <v>10</v>
      </c>
      <c r="G791" s="45" t="s">
        <v>11</v>
      </c>
      <c r="H791" s="45">
        <v>1</v>
      </c>
      <c r="I791" s="455" t="s">
        <v>660</v>
      </c>
      <c r="J791" s="455" t="s">
        <v>11</v>
      </c>
      <c r="K791" s="45">
        <v>12</v>
      </c>
      <c r="L791" s="455" t="s">
        <v>236</v>
      </c>
      <c r="M791" s="49" t="s">
        <v>119</v>
      </c>
      <c r="N791" s="43">
        <v>12</v>
      </c>
      <c r="O791" s="51" t="s">
        <v>577</v>
      </c>
      <c r="P791" s="50">
        <v>300000</v>
      </c>
      <c r="Q791" s="382">
        <f t="shared" ref="Q791:Q795" si="60">N791*P791</f>
        <v>3600000</v>
      </c>
      <c r="R791" s="897"/>
    </row>
    <row r="792" spans="1:18" ht="17.100000000000001" customHeight="1" x14ac:dyDescent="0.2">
      <c r="A792" s="27"/>
      <c r="B792" s="25"/>
      <c r="C792" s="52" t="s">
        <v>823</v>
      </c>
      <c r="D792" s="25" t="s">
        <v>118</v>
      </c>
      <c r="E792" s="45">
        <v>11</v>
      </c>
      <c r="F792" s="45" t="s">
        <v>10</v>
      </c>
      <c r="G792" s="45" t="s">
        <v>11</v>
      </c>
      <c r="H792" s="45">
        <v>1</v>
      </c>
      <c r="I792" s="455" t="s">
        <v>660</v>
      </c>
      <c r="J792" s="455" t="s">
        <v>11</v>
      </c>
      <c r="K792" s="45">
        <v>12</v>
      </c>
      <c r="L792" s="455" t="s">
        <v>236</v>
      </c>
      <c r="M792" s="49" t="s">
        <v>119</v>
      </c>
      <c r="N792" s="43">
        <v>132</v>
      </c>
      <c r="O792" s="51" t="s">
        <v>577</v>
      </c>
      <c r="P792" s="50">
        <v>300000</v>
      </c>
      <c r="Q792" s="382">
        <f t="shared" si="60"/>
        <v>39600000</v>
      </c>
      <c r="R792" s="897"/>
    </row>
    <row r="793" spans="1:18" ht="17.100000000000001" customHeight="1" x14ac:dyDescent="0.2">
      <c r="A793" s="27"/>
      <c r="B793" s="25"/>
      <c r="C793" s="52" t="s">
        <v>824</v>
      </c>
      <c r="D793" s="25" t="s">
        <v>118</v>
      </c>
      <c r="E793" s="45">
        <v>2</v>
      </c>
      <c r="F793" s="45" t="s">
        <v>10</v>
      </c>
      <c r="G793" s="45" t="s">
        <v>11</v>
      </c>
      <c r="H793" s="45">
        <v>1</v>
      </c>
      <c r="I793" s="455" t="s">
        <v>660</v>
      </c>
      <c r="J793" s="455" t="s">
        <v>11</v>
      </c>
      <c r="K793" s="45">
        <v>12</v>
      </c>
      <c r="L793" s="455" t="s">
        <v>236</v>
      </c>
      <c r="M793" s="49" t="s">
        <v>119</v>
      </c>
      <c r="N793" s="43">
        <v>24</v>
      </c>
      <c r="O793" s="51" t="s">
        <v>577</v>
      </c>
      <c r="P793" s="50">
        <v>900000</v>
      </c>
      <c r="Q793" s="382">
        <f t="shared" si="60"/>
        <v>21600000</v>
      </c>
      <c r="R793" s="897"/>
    </row>
    <row r="794" spans="1:18" ht="17.100000000000001" customHeight="1" x14ac:dyDescent="0.2">
      <c r="A794" s="27"/>
      <c r="B794" s="25"/>
      <c r="C794" s="52" t="s">
        <v>825</v>
      </c>
      <c r="D794" s="25" t="s">
        <v>118</v>
      </c>
      <c r="E794" s="45">
        <v>1</v>
      </c>
      <c r="F794" s="45" t="s">
        <v>10</v>
      </c>
      <c r="G794" s="45" t="s">
        <v>11</v>
      </c>
      <c r="H794" s="45">
        <v>1</v>
      </c>
      <c r="I794" s="455" t="s">
        <v>660</v>
      </c>
      <c r="J794" s="455" t="s">
        <v>11</v>
      </c>
      <c r="K794" s="45">
        <v>12</v>
      </c>
      <c r="L794" s="455" t="s">
        <v>236</v>
      </c>
      <c r="M794" s="49" t="s">
        <v>119</v>
      </c>
      <c r="N794" s="43">
        <v>12</v>
      </c>
      <c r="O794" s="51" t="s">
        <v>577</v>
      </c>
      <c r="P794" s="50">
        <v>250000</v>
      </c>
      <c r="Q794" s="382">
        <f t="shared" si="60"/>
        <v>3000000</v>
      </c>
      <c r="R794" s="897"/>
    </row>
    <row r="795" spans="1:18" ht="17.100000000000001" customHeight="1" x14ac:dyDescent="0.2">
      <c r="A795" s="27"/>
      <c r="B795" s="25"/>
      <c r="C795" s="52" t="s">
        <v>826</v>
      </c>
      <c r="D795" s="25"/>
      <c r="E795" s="45"/>
      <c r="F795" s="45"/>
      <c r="G795" s="45"/>
      <c r="H795" s="45"/>
      <c r="I795" s="455"/>
      <c r="J795" s="455"/>
      <c r="K795" s="45"/>
      <c r="L795" s="455"/>
      <c r="M795" s="49"/>
      <c r="N795" s="43">
        <v>12</v>
      </c>
      <c r="O795" s="51" t="s">
        <v>236</v>
      </c>
      <c r="P795" s="50">
        <v>500000</v>
      </c>
      <c r="Q795" s="382">
        <f t="shared" si="60"/>
        <v>6000000</v>
      </c>
      <c r="R795" s="897"/>
    </row>
    <row r="796" spans="1:18" ht="17.100000000000001" customHeight="1" x14ac:dyDescent="0.2">
      <c r="A796" s="27"/>
      <c r="B796" s="49" t="s">
        <v>19</v>
      </c>
      <c r="C796" s="49" t="s">
        <v>827</v>
      </c>
      <c r="D796" s="25"/>
      <c r="E796" s="45"/>
      <c r="F796" s="45"/>
      <c r="G796" s="45"/>
      <c r="H796" s="45"/>
      <c r="I796" s="455"/>
      <c r="J796" s="45"/>
      <c r="K796" s="45"/>
      <c r="L796" s="45"/>
      <c r="M796" s="25"/>
      <c r="N796" s="43"/>
      <c r="O796" s="44"/>
      <c r="P796" s="50"/>
      <c r="Q796" s="382">
        <f>Q797</f>
        <v>4500000</v>
      </c>
      <c r="R796" s="897"/>
    </row>
    <row r="797" spans="1:18" ht="17.100000000000001" customHeight="1" x14ac:dyDescent="0.2">
      <c r="A797" s="27"/>
      <c r="B797" s="25"/>
      <c r="C797" s="52" t="s">
        <v>828</v>
      </c>
      <c r="D797" s="25"/>
      <c r="E797" s="45"/>
      <c r="F797" s="45"/>
      <c r="G797" s="45"/>
      <c r="H797" s="45"/>
      <c r="I797" s="455"/>
      <c r="J797" s="455"/>
      <c r="K797" s="455"/>
      <c r="L797" s="455"/>
      <c r="M797" s="49"/>
      <c r="N797" s="43">
        <v>30</v>
      </c>
      <c r="O797" s="51" t="s">
        <v>829</v>
      </c>
      <c r="P797" s="50">
        <v>150000</v>
      </c>
      <c r="Q797" s="382">
        <f>N797*P797</f>
        <v>4500000</v>
      </c>
      <c r="R797" s="897"/>
    </row>
    <row r="798" spans="1:18" ht="17.100000000000001" customHeight="1" x14ac:dyDescent="0.2">
      <c r="A798" s="27"/>
      <c r="B798" s="49" t="s">
        <v>19</v>
      </c>
      <c r="C798" s="49" t="s">
        <v>831</v>
      </c>
      <c r="D798" s="25"/>
      <c r="E798" s="45"/>
      <c r="F798" s="45"/>
      <c r="G798" s="45"/>
      <c r="H798" s="45"/>
      <c r="I798" s="455"/>
      <c r="J798" s="45"/>
      <c r="K798" s="45"/>
      <c r="L798" s="45"/>
      <c r="M798" s="25"/>
      <c r="N798" s="43"/>
      <c r="O798" s="44"/>
      <c r="P798" s="50"/>
      <c r="Q798" s="382">
        <f>Q799</f>
        <v>16200000</v>
      </c>
      <c r="R798" s="897"/>
    </row>
    <row r="799" spans="1:18" ht="17.100000000000001" customHeight="1" x14ac:dyDescent="0.2">
      <c r="A799" s="27"/>
      <c r="B799" s="25"/>
      <c r="C799" s="52" t="s">
        <v>832</v>
      </c>
      <c r="D799" s="49" t="s">
        <v>118</v>
      </c>
      <c r="E799" s="455" t="s">
        <v>830</v>
      </c>
      <c r="F799" s="455" t="s">
        <v>11</v>
      </c>
      <c r="G799" s="45">
        <v>12</v>
      </c>
      <c r="H799" s="455" t="s">
        <v>8</v>
      </c>
      <c r="I799" s="455" t="s">
        <v>119</v>
      </c>
      <c r="J799" s="455"/>
      <c r="K799" s="455"/>
      <c r="L799" s="455"/>
      <c r="M799" s="49"/>
      <c r="N799" s="43">
        <v>108</v>
      </c>
      <c r="O799" s="51" t="s">
        <v>21</v>
      </c>
      <c r="P799" s="50">
        <v>150000</v>
      </c>
      <c r="Q799" s="382">
        <f>N799*P799</f>
        <v>16200000</v>
      </c>
      <c r="R799" s="897"/>
    </row>
    <row r="800" spans="1:18" ht="17.100000000000001" customHeight="1" x14ac:dyDescent="0.2">
      <c r="A800" s="150"/>
      <c r="B800" s="235"/>
      <c r="C800" s="52"/>
      <c r="D800" s="25"/>
      <c r="E800" s="45"/>
      <c r="F800" s="45"/>
      <c r="G800" s="45"/>
      <c r="H800" s="45"/>
      <c r="I800" s="455"/>
      <c r="J800" s="45"/>
      <c r="K800" s="45"/>
      <c r="L800" s="45"/>
      <c r="M800" s="25"/>
      <c r="N800" s="43"/>
      <c r="O800" s="51"/>
      <c r="P800" s="50"/>
      <c r="Q800" s="382"/>
      <c r="R800" s="897"/>
    </row>
    <row r="801" spans="1:18" s="129" customFormat="1" ht="17.100000000000001" customHeight="1" x14ac:dyDescent="0.2">
      <c r="A801" s="902" t="s">
        <v>799</v>
      </c>
      <c r="B801" s="256" t="s">
        <v>800</v>
      </c>
      <c r="C801" s="141"/>
      <c r="D801" s="65"/>
      <c r="E801" s="903"/>
      <c r="F801" s="903"/>
      <c r="G801" s="903"/>
      <c r="H801" s="903"/>
      <c r="I801" s="903"/>
      <c r="J801" s="903"/>
      <c r="K801" s="903"/>
      <c r="L801" s="903"/>
      <c r="M801" s="65"/>
      <c r="N801" s="151"/>
      <c r="O801" s="137"/>
      <c r="P801" s="152"/>
      <c r="Q801" s="375">
        <f>Q802</f>
        <v>92232000</v>
      </c>
      <c r="R801" s="145"/>
    </row>
    <row r="802" spans="1:18" s="129" customFormat="1" ht="17.100000000000001" customHeight="1" x14ac:dyDescent="0.35">
      <c r="A802" s="44">
        <v>521119</v>
      </c>
      <c r="B802" s="1056" t="s">
        <v>56</v>
      </c>
      <c r="C802" s="1057"/>
      <c r="D802" s="1057"/>
      <c r="E802" s="1057"/>
      <c r="F802" s="1057"/>
      <c r="G802" s="1057"/>
      <c r="H802" s="1057"/>
      <c r="I802" s="1057"/>
      <c r="J802" s="1057"/>
      <c r="K802" s="1057"/>
      <c r="L802" s="1057"/>
      <c r="M802" s="65"/>
      <c r="N802" s="151"/>
      <c r="O802" s="137"/>
      <c r="P802" s="152"/>
      <c r="Q802" s="394">
        <f>Q803</f>
        <v>92232000</v>
      </c>
      <c r="R802" s="454" t="s">
        <v>562</v>
      </c>
    </row>
    <row r="803" spans="1:18" s="129" customFormat="1" ht="17.100000000000001" customHeight="1" x14ac:dyDescent="0.35">
      <c r="A803" s="254"/>
      <c r="B803" s="258" t="s">
        <v>19</v>
      </c>
      <c r="C803" s="2" t="s">
        <v>642</v>
      </c>
      <c r="D803" s="888"/>
      <c r="E803" s="888"/>
      <c r="F803" s="888"/>
      <c r="G803" s="888"/>
      <c r="H803" s="888"/>
      <c r="I803" s="888"/>
      <c r="J803" s="888"/>
      <c r="K803" s="888"/>
      <c r="L803" s="888"/>
      <c r="M803" s="65"/>
      <c r="N803" s="151"/>
      <c r="O803" s="137"/>
      <c r="P803" s="152"/>
      <c r="Q803" s="394">
        <f>Q804+Q815</f>
        <v>92232000</v>
      </c>
      <c r="R803" s="454"/>
    </row>
    <row r="804" spans="1:18" s="129" customFormat="1" ht="17.100000000000001" customHeight="1" x14ac:dyDescent="0.2">
      <c r="A804" s="254"/>
      <c r="B804" s="258"/>
      <c r="C804" s="2" t="s">
        <v>641</v>
      </c>
      <c r="D804" s="888"/>
      <c r="E804" s="888"/>
      <c r="F804" s="888"/>
      <c r="G804" s="888"/>
      <c r="H804" s="888"/>
      <c r="I804" s="888"/>
      <c r="J804" s="888"/>
      <c r="K804" s="888"/>
      <c r="L804" s="888"/>
      <c r="M804" s="65"/>
      <c r="N804" s="151"/>
      <c r="O804" s="137"/>
      <c r="P804" s="152"/>
      <c r="Q804" s="390">
        <f>Q805+Q806+Q807+Q808+Q809+Q810+Q811+Q812+Q813+Q814</f>
        <v>80640000</v>
      </c>
      <c r="R804" s="454"/>
    </row>
    <row r="805" spans="1:18" s="129" customFormat="1" ht="17.100000000000001" customHeight="1" x14ac:dyDescent="0.2">
      <c r="A805" s="254"/>
      <c r="B805" s="887"/>
      <c r="C805" s="3" t="s">
        <v>653</v>
      </c>
      <c r="D805" s="25" t="s">
        <v>118</v>
      </c>
      <c r="E805" s="45">
        <v>2</v>
      </c>
      <c r="F805" s="45" t="s">
        <v>10</v>
      </c>
      <c r="G805" s="45" t="s">
        <v>11</v>
      </c>
      <c r="H805" s="45">
        <v>96</v>
      </c>
      <c r="I805" s="455" t="s">
        <v>8</v>
      </c>
      <c r="J805" s="45" t="s">
        <v>119</v>
      </c>
      <c r="K805" s="888"/>
      <c r="L805" s="888"/>
      <c r="M805" s="65"/>
      <c r="N805" s="439">
        <f>E805*H805</f>
        <v>192</v>
      </c>
      <c r="O805" s="51" t="s">
        <v>24</v>
      </c>
      <c r="P805" s="50">
        <v>42000</v>
      </c>
      <c r="Q805" s="390">
        <f>N805*P805</f>
        <v>8064000</v>
      </c>
      <c r="R805" s="454"/>
    </row>
    <row r="806" spans="1:18" s="129" customFormat="1" ht="17.100000000000001" customHeight="1" x14ac:dyDescent="0.2">
      <c r="A806" s="254"/>
      <c r="B806" s="887"/>
      <c r="C806" s="9" t="s">
        <v>643</v>
      </c>
      <c r="D806" s="49" t="s">
        <v>118</v>
      </c>
      <c r="E806" s="49">
        <v>2</v>
      </c>
      <c r="F806" s="49" t="s">
        <v>213</v>
      </c>
      <c r="G806" s="49" t="s">
        <v>11</v>
      </c>
      <c r="H806" s="49">
        <v>96</v>
      </c>
      <c r="I806" s="455" t="s">
        <v>8</v>
      </c>
      <c r="J806" s="49" t="s">
        <v>119</v>
      </c>
      <c r="K806" s="888"/>
      <c r="L806" s="888"/>
      <c r="M806" s="65"/>
      <c r="N806" s="439">
        <f t="shared" ref="N806:N814" si="61">E806*H806</f>
        <v>192</v>
      </c>
      <c r="O806" s="51" t="s">
        <v>24</v>
      </c>
      <c r="P806" s="50">
        <v>42000</v>
      </c>
      <c r="Q806" s="390">
        <f t="shared" ref="Q806:Q814" si="62">N806*P806</f>
        <v>8064000</v>
      </c>
      <c r="R806" s="454"/>
    </row>
    <row r="807" spans="1:18" s="129" customFormat="1" ht="17.100000000000001" customHeight="1" x14ac:dyDescent="0.2">
      <c r="A807" s="254"/>
      <c r="B807" s="887"/>
      <c r="C807" s="9" t="s">
        <v>644</v>
      </c>
      <c r="D807" s="49" t="s">
        <v>118</v>
      </c>
      <c r="E807" s="49">
        <v>2</v>
      </c>
      <c r="F807" s="49" t="s">
        <v>213</v>
      </c>
      <c r="G807" s="49" t="s">
        <v>11</v>
      </c>
      <c r="H807" s="49">
        <v>96</v>
      </c>
      <c r="I807" s="455" t="s">
        <v>8</v>
      </c>
      <c r="J807" s="49" t="s">
        <v>119</v>
      </c>
      <c r="K807" s="888"/>
      <c r="L807" s="888"/>
      <c r="M807" s="65"/>
      <c r="N807" s="439">
        <v>192</v>
      </c>
      <c r="O807" s="51" t="s">
        <v>24</v>
      </c>
      <c r="P807" s="50">
        <v>42000</v>
      </c>
      <c r="Q807" s="390">
        <f t="shared" si="62"/>
        <v>8064000</v>
      </c>
      <c r="R807" s="454"/>
    </row>
    <row r="808" spans="1:18" s="129" customFormat="1" ht="17.100000000000001" customHeight="1" x14ac:dyDescent="0.2">
      <c r="A808" s="254"/>
      <c r="B808" s="887"/>
      <c r="C808" s="9" t="s">
        <v>645</v>
      </c>
      <c r="D808" s="49" t="s">
        <v>118</v>
      </c>
      <c r="E808" s="49">
        <v>2</v>
      </c>
      <c r="F808" s="49" t="s">
        <v>213</v>
      </c>
      <c r="G808" s="49" t="s">
        <v>11</v>
      </c>
      <c r="H808" s="49">
        <v>96</v>
      </c>
      <c r="I808" s="455" t="s">
        <v>8</v>
      </c>
      <c r="J808" s="49" t="s">
        <v>119</v>
      </c>
      <c r="K808" s="888"/>
      <c r="L808" s="888"/>
      <c r="M808" s="65"/>
      <c r="N808" s="439">
        <v>192</v>
      </c>
      <c r="O808" s="51" t="s">
        <v>24</v>
      </c>
      <c r="P808" s="50">
        <v>42000</v>
      </c>
      <c r="Q808" s="390">
        <f t="shared" si="62"/>
        <v>8064000</v>
      </c>
      <c r="R808" s="454"/>
    </row>
    <row r="809" spans="1:18" s="129" customFormat="1" ht="17.100000000000001" customHeight="1" x14ac:dyDescent="0.2">
      <c r="A809" s="254"/>
      <c r="B809" s="887"/>
      <c r="C809" s="9" t="s">
        <v>646</v>
      </c>
      <c r="D809" s="49" t="s">
        <v>118</v>
      </c>
      <c r="E809" s="49">
        <v>2</v>
      </c>
      <c r="F809" s="49" t="s">
        <v>213</v>
      </c>
      <c r="G809" s="49" t="s">
        <v>11</v>
      </c>
      <c r="H809" s="49">
        <v>96</v>
      </c>
      <c r="I809" s="455" t="s">
        <v>8</v>
      </c>
      <c r="J809" s="49" t="s">
        <v>119</v>
      </c>
      <c r="K809" s="888"/>
      <c r="L809" s="888"/>
      <c r="M809" s="65"/>
      <c r="N809" s="439">
        <f t="shared" si="61"/>
        <v>192</v>
      </c>
      <c r="O809" s="51" t="s">
        <v>24</v>
      </c>
      <c r="P809" s="50">
        <v>42000</v>
      </c>
      <c r="Q809" s="390">
        <f t="shared" si="62"/>
        <v>8064000</v>
      </c>
      <c r="R809" s="454"/>
    </row>
    <row r="810" spans="1:18" s="129" customFormat="1" ht="17.100000000000001" customHeight="1" x14ac:dyDescent="0.2">
      <c r="A810" s="254"/>
      <c r="B810" s="887"/>
      <c r="C810" s="9" t="s">
        <v>647</v>
      </c>
      <c r="D810" s="49" t="s">
        <v>118</v>
      </c>
      <c r="E810" s="49">
        <v>2</v>
      </c>
      <c r="F810" s="49" t="s">
        <v>213</v>
      </c>
      <c r="G810" s="49" t="s">
        <v>11</v>
      </c>
      <c r="H810" s="49">
        <v>96</v>
      </c>
      <c r="I810" s="455" t="s">
        <v>8</v>
      </c>
      <c r="J810" s="49" t="s">
        <v>119</v>
      </c>
      <c r="K810" s="888"/>
      <c r="L810" s="888"/>
      <c r="M810" s="65"/>
      <c r="N810" s="439">
        <f t="shared" si="61"/>
        <v>192</v>
      </c>
      <c r="O810" s="51" t="s">
        <v>24</v>
      </c>
      <c r="P810" s="50">
        <v>42000</v>
      </c>
      <c r="Q810" s="390">
        <f t="shared" si="62"/>
        <v>8064000</v>
      </c>
      <c r="R810" s="454"/>
    </row>
    <row r="811" spans="1:18" s="129" customFormat="1" ht="17.100000000000001" customHeight="1" x14ac:dyDescent="0.2">
      <c r="A811" s="254"/>
      <c r="B811" s="887"/>
      <c r="C811" s="9" t="s">
        <v>648</v>
      </c>
      <c r="D811" s="49" t="s">
        <v>118</v>
      </c>
      <c r="E811" s="49">
        <v>2</v>
      </c>
      <c r="F811" s="49" t="s">
        <v>213</v>
      </c>
      <c r="G811" s="49" t="s">
        <v>11</v>
      </c>
      <c r="H811" s="49">
        <v>96</v>
      </c>
      <c r="I811" s="455" t="s">
        <v>8</v>
      </c>
      <c r="J811" s="49" t="s">
        <v>119</v>
      </c>
      <c r="K811" s="888"/>
      <c r="L811" s="888"/>
      <c r="M811" s="65"/>
      <c r="N811" s="439">
        <f t="shared" si="61"/>
        <v>192</v>
      </c>
      <c r="O811" s="51" t="s">
        <v>24</v>
      </c>
      <c r="P811" s="50">
        <v>42000</v>
      </c>
      <c r="Q811" s="390">
        <f t="shared" si="62"/>
        <v>8064000</v>
      </c>
      <c r="R811" s="454"/>
    </row>
    <row r="812" spans="1:18" s="129" customFormat="1" ht="17.100000000000001" customHeight="1" x14ac:dyDescent="0.2">
      <c r="A812" s="254"/>
      <c r="B812" s="887"/>
      <c r="C812" s="9" t="s">
        <v>649</v>
      </c>
      <c r="D812" s="49" t="s">
        <v>118</v>
      </c>
      <c r="E812" s="49">
        <v>2</v>
      </c>
      <c r="F812" s="49" t="s">
        <v>213</v>
      </c>
      <c r="G812" s="49" t="s">
        <v>11</v>
      </c>
      <c r="H812" s="49">
        <v>96</v>
      </c>
      <c r="I812" s="455" t="s">
        <v>8</v>
      </c>
      <c r="J812" s="49" t="s">
        <v>119</v>
      </c>
      <c r="K812" s="888"/>
      <c r="L812" s="888"/>
      <c r="M812" s="65"/>
      <c r="N812" s="439">
        <f t="shared" si="61"/>
        <v>192</v>
      </c>
      <c r="O812" s="51" t="s">
        <v>24</v>
      </c>
      <c r="P812" s="50">
        <v>42000</v>
      </c>
      <c r="Q812" s="390">
        <f t="shared" si="62"/>
        <v>8064000</v>
      </c>
      <c r="R812" s="454"/>
    </row>
    <row r="813" spans="1:18" s="129" customFormat="1" ht="17.100000000000001" customHeight="1" x14ac:dyDescent="0.2">
      <c r="A813" s="254"/>
      <c r="B813" s="887"/>
      <c r="C813" s="9" t="s">
        <v>650</v>
      </c>
      <c r="D813" s="49" t="s">
        <v>118</v>
      </c>
      <c r="E813" s="49">
        <v>2</v>
      </c>
      <c r="F813" s="49" t="s">
        <v>213</v>
      </c>
      <c r="G813" s="49" t="s">
        <v>11</v>
      </c>
      <c r="H813" s="49">
        <v>96</v>
      </c>
      <c r="I813" s="455" t="s">
        <v>8</v>
      </c>
      <c r="J813" s="49" t="s">
        <v>119</v>
      </c>
      <c r="K813" s="888"/>
      <c r="L813" s="888"/>
      <c r="M813" s="65"/>
      <c r="N813" s="439">
        <f t="shared" si="61"/>
        <v>192</v>
      </c>
      <c r="O813" s="51" t="s">
        <v>24</v>
      </c>
      <c r="P813" s="50">
        <v>42000</v>
      </c>
      <c r="Q813" s="390">
        <f t="shared" si="62"/>
        <v>8064000</v>
      </c>
      <c r="R813" s="454"/>
    </row>
    <row r="814" spans="1:18" s="129" customFormat="1" ht="17.100000000000001" customHeight="1" x14ac:dyDescent="0.2">
      <c r="A814" s="254"/>
      <c r="B814" s="887"/>
      <c r="C814" s="9" t="s">
        <v>651</v>
      </c>
      <c r="D814" s="49" t="s">
        <v>118</v>
      </c>
      <c r="E814" s="49">
        <v>2</v>
      </c>
      <c r="F814" s="49" t="s">
        <v>213</v>
      </c>
      <c r="G814" s="49" t="s">
        <v>11</v>
      </c>
      <c r="H814" s="49">
        <v>96</v>
      </c>
      <c r="I814" s="455" t="s">
        <v>8</v>
      </c>
      <c r="J814" s="49" t="s">
        <v>119</v>
      </c>
      <c r="K814" s="888"/>
      <c r="L814" s="888"/>
      <c r="M814" s="65"/>
      <c r="N814" s="439">
        <f t="shared" si="61"/>
        <v>192</v>
      </c>
      <c r="O814" s="51" t="s">
        <v>24</v>
      </c>
      <c r="P814" s="50">
        <v>42000</v>
      </c>
      <c r="Q814" s="390">
        <f t="shared" si="62"/>
        <v>8064000</v>
      </c>
      <c r="R814" s="454"/>
    </row>
    <row r="815" spans="1:18" s="129" customFormat="1" ht="17.100000000000001" customHeight="1" x14ac:dyDescent="0.2">
      <c r="A815" s="254"/>
      <c r="B815" s="887"/>
      <c r="C815" s="9" t="s">
        <v>652</v>
      </c>
      <c r="D815" s="49"/>
      <c r="E815" s="49"/>
      <c r="F815" s="49"/>
      <c r="G815" s="49"/>
      <c r="H815" s="49"/>
      <c r="I815" s="455"/>
      <c r="J815" s="49"/>
      <c r="K815" s="888"/>
      <c r="L815" s="888"/>
      <c r="M815" s="65"/>
      <c r="N815" s="439"/>
      <c r="O815" s="51"/>
      <c r="P815" s="50"/>
      <c r="Q815" s="390">
        <f>SUM(Q816:Q818)</f>
        <v>11592000</v>
      </c>
      <c r="R815" s="454"/>
    </row>
    <row r="816" spans="1:18" s="129" customFormat="1" ht="17.100000000000001" customHeight="1" x14ac:dyDescent="0.2">
      <c r="A816" s="254"/>
      <c r="B816" s="887"/>
      <c r="C816" s="9" t="s">
        <v>654</v>
      </c>
      <c r="D816" s="49" t="s">
        <v>118</v>
      </c>
      <c r="E816" s="49">
        <v>12</v>
      </c>
      <c r="F816" s="49" t="s">
        <v>10</v>
      </c>
      <c r="G816" s="49" t="s">
        <v>11</v>
      </c>
      <c r="H816" s="49">
        <v>1</v>
      </c>
      <c r="I816" s="455" t="s">
        <v>403</v>
      </c>
      <c r="J816" s="49" t="s">
        <v>11</v>
      </c>
      <c r="K816" s="49">
        <v>12</v>
      </c>
      <c r="L816" s="455" t="s">
        <v>8</v>
      </c>
      <c r="M816" s="49" t="s">
        <v>119</v>
      </c>
      <c r="N816" s="439">
        <v>144</v>
      </c>
      <c r="O816" s="51" t="s">
        <v>577</v>
      </c>
      <c r="P816" s="50">
        <v>47000</v>
      </c>
      <c r="Q816" s="390">
        <f>P816*N816</f>
        <v>6768000</v>
      </c>
      <c r="R816" s="454"/>
    </row>
    <row r="817" spans="1:18" s="129" customFormat="1" ht="17.100000000000001" customHeight="1" x14ac:dyDescent="0.2">
      <c r="A817" s="254"/>
      <c r="B817" s="887"/>
      <c r="C817" s="9" t="s">
        <v>655</v>
      </c>
      <c r="D817" s="49" t="s">
        <v>118</v>
      </c>
      <c r="E817" s="49">
        <v>12</v>
      </c>
      <c r="F817" s="49" t="s">
        <v>10</v>
      </c>
      <c r="G817" s="49" t="s">
        <v>11</v>
      </c>
      <c r="H817" s="49">
        <v>1</v>
      </c>
      <c r="I817" s="455" t="s">
        <v>403</v>
      </c>
      <c r="J817" s="49" t="s">
        <v>11</v>
      </c>
      <c r="K817" s="49">
        <v>12</v>
      </c>
      <c r="L817" s="455" t="s">
        <v>8</v>
      </c>
      <c r="M817" s="49" t="s">
        <v>119</v>
      </c>
      <c r="N817" s="439">
        <v>144</v>
      </c>
      <c r="O817" s="51" t="s">
        <v>577</v>
      </c>
      <c r="P817" s="50">
        <v>20000</v>
      </c>
      <c r="Q817" s="390">
        <f t="shared" ref="Q817:Q818" si="63">P817*N817</f>
        <v>2880000</v>
      </c>
      <c r="R817" s="454"/>
    </row>
    <row r="818" spans="1:18" s="129" customFormat="1" ht="17.100000000000001" customHeight="1" x14ac:dyDescent="0.2">
      <c r="A818" s="254"/>
      <c r="B818" s="887"/>
      <c r="C818" s="9" t="s">
        <v>656</v>
      </c>
      <c r="D818" s="49"/>
      <c r="E818" s="49"/>
      <c r="F818" s="49"/>
      <c r="G818" s="49"/>
      <c r="H818" s="49"/>
      <c r="I818" s="455"/>
      <c r="J818" s="49"/>
      <c r="K818" s="888"/>
      <c r="L818" s="888"/>
      <c r="M818" s="65"/>
      <c r="N818" s="439">
        <v>12</v>
      </c>
      <c r="O818" s="51" t="s">
        <v>236</v>
      </c>
      <c r="P818" s="50">
        <v>162000</v>
      </c>
      <c r="Q818" s="390">
        <f t="shared" si="63"/>
        <v>1944000</v>
      </c>
      <c r="R818" s="454"/>
    </row>
    <row r="819" spans="1:18" s="129" customFormat="1" ht="17.100000000000001" customHeight="1" x14ac:dyDescent="0.2">
      <c r="A819" s="254"/>
      <c r="B819" s="887"/>
      <c r="C819" s="9"/>
      <c r="D819" s="49"/>
      <c r="E819" s="49"/>
      <c r="F819" s="49"/>
      <c r="G819" s="49"/>
      <c r="H819" s="49"/>
      <c r="I819" s="455"/>
      <c r="J819" s="49"/>
      <c r="K819" s="888"/>
      <c r="L819" s="888"/>
      <c r="M819" s="65"/>
      <c r="N819" s="439"/>
      <c r="O819" s="51"/>
      <c r="P819" s="50"/>
      <c r="Q819" s="390"/>
      <c r="R819" s="454"/>
    </row>
    <row r="820" spans="1:18" s="129" customFormat="1" ht="17.100000000000001" customHeight="1" x14ac:dyDescent="0.2">
      <c r="A820" s="902" t="s">
        <v>833</v>
      </c>
      <c r="B820" s="256" t="s">
        <v>834</v>
      </c>
      <c r="C820" s="141"/>
      <c r="D820" s="65"/>
      <c r="E820" s="903"/>
      <c r="F820" s="903"/>
      <c r="G820" s="903"/>
      <c r="H820" s="903"/>
      <c r="I820" s="903"/>
      <c r="J820" s="903"/>
      <c r="K820" s="903"/>
      <c r="L820" s="903"/>
      <c r="M820" s="65"/>
      <c r="N820" s="151"/>
      <c r="O820" s="137"/>
      <c r="P820" s="152"/>
      <c r="Q820" s="375">
        <f>Q821</f>
        <v>19215000</v>
      </c>
      <c r="R820" s="145"/>
    </row>
    <row r="821" spans="1:18" s="129" customFormat="1" ht="17.100000000000001" customHeight="1" x14ac:dyDescent="0.35">
      <c r="A821" s="44">
        <v>521119</v>
      </c>
      <c r="B821" s="1056" t="s">
        <v>56</v>
      </c>
      <c r="C821" s="1057"/>
      <c r="D821" s="1057"/>
      <c r="E821" s="1057"/>
      <c r="F821" s="1057"/>
      <c r="G821" s="1057"/>
      <c r="H821" s="1057"/>
      <c r="I821" s="1057"/>
      <c r="J821" s="1057"/>
      <c r="K821" s="1057"/>
      <c r="L821" s="1057"/>
      <c r="M821" s="65"/>
      <c r="N821" s="151"/>
      <c r="O821" s="137"/>
      <c r="P821" s="152"/>
      <c r="Q821" s="394">
        <f>Q822</f>
        <v>19215000</v>
      </c>
      <c r="R821" s="454" t="s">
        <v>562</v>
      </c>
    </row>
    <row r="822" spans="1:18" ht="17.100000000000001" customHeight="1" x14ac:dyDescent="0.2">
      <c r="A822" s="150"/>
      <c r="B822" s="255" t="s">
        <v>19</v>
      </c>
      <c r="C822" s="49" t="s">
        <v>321</v>
      </c>
      <c r="D822" s="25"/>
      <c r="E822" s="45"/>
      <c r="F822" s="45"/>
      <c r="G822" s="45"/>
      <c r="H822" s="45"/>
      <c r="I822" s="455"/>
      <c r="J822" s="45"/>
      <c r="K822" s="45"/>
      <c r="L822" s="45"/>
      <c r="M822" s="25"/>
      <c r="N822" s="439"/>
      <c r="O822" s="51"/>
      <c r="P822" s="50"/>
      <c r="Q822" s="390">
        <f>SUM(Q823:Q825)</f>
        <v>19215000</v>
      </c>
      <c r="R822" s="897"/>
    </row>
    <row r="823" spans="1:18" ht="17.100000000000001" customHeight="1" x14ac:dyDescent="0.2">
      <c r="A823" s="150"/>
      <c r="B823" s="235"/>
      <c r="C823" s="49" t="s">
        <v>657</v>
      </c>
      <c r="D823" s="49" t="s">
        <v>118</v>
      </c>
      <c r="E823" s="49">
        <v>5</v>
      </c>
      <c r="F823" s="49" t="s">
        <v>213</v>
      </c>
      <c r="G823" s="49" t="s">
        <v>11</v>
      </c>
      <c r="H823" s="49">
        <v>63</v>
      </c>
      <c r="I823" s="455" t="s">
        <v>12</v>
      </c>
      <c r="J823" s="49" t="s">
        <v>119</v>
      </c>
      <c r="K823" s="45"/>
      <c r="L823" s="45"/>
      <c r="M823" s="25"/>
      <c r="N823" s="439">
        <v>315</v>
      </c>
      <c r="O823" s="51" t="s">
        <v>16</v>
      </c>
      <c r="P823" s="50">
        <v>22000</v>
      </c>
      <c r="Q823" s="390">
        <f>P823*N823</f>
        <v>6930000</v>
      </c>
      <c r="R823" s="897"/>
    </row>
    <row r="824" spans="1:18" ht="17.100000000000001" customHeight="1" x14ac:dyDescent="0.2">
      <c r="A824" s="150"/>
      <c r="B824" s="235"/>
      <c r="C824" s="49" t="s">
        <v>658</v>
      </c>
      <c r="D824" s="49" t="s">
        <v>118</v>
      </c>
      <c r="E824" s="49">
        <v>5</v>
      </c>
      <c r="F824" s="49" t="s">
        <v>213</v>
      </c>
      <c r="G824" s="49" t="s">
        <v>11</v>
      </c>
      <c r="H824" s="49">
        <v>63</v>
      </c>
      <c r="I824" s="455" t="s">
        <v>12</v>
      </c>
      <c r="J824" s="49" t="s">
        <v>119</v>
      </c>
      <c r="K824" s="45"/>
      <c r="L824" s="45"/>
      <c r="M824" s="25"/>
      <c r="N824" s="439">
        <v>315</v>
      </c>
      <c r="O824" s="51" t="s">
        <v>16</v>
      </c>
      <c r="P824" s="50">
        <v>34000</v>
      </c>
      <c r="Q824" s="390">
        <f t="shared" ref="Q824:Q825" si="64">P824*N824</f>
        <v>10710000</v>
      </c>
      <c r="R824" s="897"/>
    </row>
    <row r="825" spans="1:18" s="57" customFormat="1" ht="17.100000000000001" customHeight="1" x14ac:dyDescent="0.2">
      <c r="A825" s="555"/>
      <c r="C825" s="554" t="s">
        <v>659</v>
      </c>
      <c r="D825" s="49" t="s">
        <v>118</v>
      </c>
      <c r="E825" s="49">
        <v>5</v>
      </c>
      <c r="F825" s="49" t="s">
        <v>213</v>
      </c>
      <c r="G825" s="49" t="s">
        <v>11</v>
      </c>
      <c r="H825" s="49">
        <v>63</v>
      </c>
      <c r="I825" s="455" t="s">
        <v>12</v>
      </c>
      <c r="J825" s="49" t="s">
        <v>119</v>
      </c>
      <c r="K825" s="315"/>
      <c r="L825" s="315"/>
      <c r="N825" s="552">
        <v>315</v>
      </c>
      <c r="O825" s="551" t="s">
        <v>16</v>
      </c>
      <c r="P825" s="553">
        <v>5000</v>
      </c>
      <c r="Q825" s="390">
        <f t="shared" si="64"/>
        <v>1575000</v>
      </c>
      <c r="R825" s="420"/>
    </row>
    <row r="826" spans="1:18" ht="17.100000000000001" customHeight="1" x14ac:dyDescent="0.2">
      <c r="A826" s="150"/>
      <c r="B826" s="235"/>
      <c r="C826" s="49"/>
      <c r="D826" s="49"/>
      <c r="E826" s="49"/>
      <c r="F826" s="49"/>
      <c r="G826" s="49"/>
      <c r="H826" s="49"/>
      <c r="I826" s="455"/>
      <c r="J826" s="49"/>
      <c r="K826" s="45"/>
      <c r="L826" s="45"/>
      <c r="M826" s="25"/>
      <c r="N826" s="439"/>
      <c r="O826" s="51"/>
      <c r="P826" s="50"/>
      <c r="Q826" s="390"/>
      <c r="R826" s="897"/>
    </row>
    <row r="827" spans="1:18" s="129" customFormat="1" ht="17.100000000000001" customHeight="1" x14ac:dyDescent="0.2">
      <c r="A827" s="902" t="s">
        <v>765</v>
      </c>
      <c r="B827" s="256" t="s">
        <v>767</v>
      </c>
      <c r="C827" s="141"/>
      <c r="D827" s="65"/>
      <c r="E827" s="903"/>
      <c r="F827" s="903"/>
      <c r="G827" s="903"/>
      <c r="H827" s="903"/>
      <c r="I827" s="903"/>
      <c r="J827" s="903"/>
      <c r="K827" s="903"/>
      <c r="L827" s="903"/>
      <c r="M827" s="65"/>
      <c r="N827" s="151"/>
      <c r="O827" s="137"/>
      <c r="P827" s="152"/>
      <c r="Q827" s="375">
        <f>Q828</f>
        <v>3140000</v>
      </c>
      <c r="R827" s="145"/>
    </row>
    <row r="828" spans="1:18" s="129" customFormat="1" ht="17.100000000000001" customHeight="1" x14ac:dyDescent="0.35">
      <c r="A828" s="44">
        <v>521119</v>
      </c>
      <c r="B828" s="1056" t="s">
        <v>56</v>
      </c>
      <c r="C828" s="1057"/>
      <c r="D828" s="1057"/>
      <c r="E828" s="1057"/>
      <c r="F828" s="1057"/>
      <c r="G828" s="1057"/>
      <c r="H828" s="1057"/>
      <c r="I828" s="1057"/>
      <c r="J828" s="1057"/>
      <c r="K828" s="1057"/>
      <c r="L828" s="1057"/>
      <c r="M828" s="65"/>
      <c r="N828" s="151"/>
      <c r="O828" s="137"/>
      <c r="P828" s="152"/>
      <c r="Q828" s="394">
        <f>Q829</f>
        <v>3140000</v>
      </c>
      <c r="R828" s="454" t="s">
        <v>562</v>
      </c>
    </row>
    <row r="829" spans="1:18" ht="17.100000000000001" customHeight="1" x14ac:dyDescent="0.2">
      <c r="A829" s="150"/>
      <c r="B829" s="255" t="s">
        <v>19</v>
      </c>
      <c r="C829" s="49" t="s">
        <v>576</v>
      </c>
      <c r="D829" s="25"/>
      <c r="E829" s="45"/>
      <c r="F829" s="45"/>
      <c r="G829" s="45"/>
      <c r="H829" s="45"/>
      <c r="I829" s="455"/>
      <c r="J829" s="45"/>
      <c r="K829" s="45"/>
      <c r="L829" s="45"/>
      <c r="M829" s="25"/>
      <c r="N829" s="43"/>
      <c r="O829" s="51"/>
      <c r="P829" s="50"/>
      <c r="Q829" s="382">
        <f>Q830+Q831+Q832+Q833</f>
        <v>3140000</v>
      </c>
      <c r="R829" s="897"/>
    </row>
    <row r="830" spans="1:18" ht="17.100000000000001" customHeight="1" x14ac:dyDescent="0.2">
      <c r="A830" s="27"/>
      <c r="C830" s="52" t="s">
        <v>85</v>
      </c>
      <c r="D830" s="49" t="s">
        <v>835</v>
      </c>
      <c r="E830" s="45"/>
      <c r="F830" s="45"/>
      <c r="G830" s="45"/>
      <c r="H830" s="45"/>
      <c r="I830" s="455"/>
      <c r="J830" s="49"/>
      <c r="L830" s="455"/>
      <c r="M830" s="49"/>
      <c r="N830" s="43">
        <v>80</v>
      </c>
      <c r="O830" s="51" t="s">
        <v>577</v>
      </c>
      <c r="P830" s="50">
        <v>18000</v>
      </c>
      <c r="Q830" s="382">
        <f>N830*P830</f>
        <v>1440000</v>
      </c>
      <c r="R830" s="897"/>
    </row>
    <row r="831" spans="1:18" ht="17.100000000000001" customHeight="1" x14ac:dyDescent="0.2">
      <c r="A831" s="27"/>
      <c r="B831" s="25"/>
      <c r="C831" s="52" t="s">
        <v>506</v>
      </c>
      <c r="D831" s="49" t="s">
        <v>836</v>
      </c>
      <c r="E831" s="45"/>
      <c r="F831" s="45"/>
      <c r="G831" s="45"/>
      <c r="H831" s="45"/>
      <c r="I831" s="455"/>
      <c r="J831" s="49"/>
      <c r="L831" s="455"/>
      <c r="M831" s="49"/>
      <c r="N831" s="43">
        <v>4</v>
      </c>
      <c r="O831" s="51" t="s">
        <v>577</v>
      </c>
      <c r="P831" s="50">
        <v>150000</v>
      </c>
      <c r="Q831" s="382">
        <f>N831*P831</f>
        <v>600000</v>
      </c>
      <c r="R831" s="897"/>
    </row>
    <row r="832" spans="1:18" ht="17.100000000000001" customHeight="1" x14ac:dyDescent="0.2">
      <c r="A832" s="27"/>
      <c r="B832" s="25"/>
      <c r="C832" s="52" t="s">
        <v>837</v>
      </c>
      <c r="D832" s="49" t="s">
        <v>836</v>
      </c>
      <c r="E832" s="45"/>
      <c r="F832" s="45"/>
      <c r="G832" s="45"/>
      <c r="H832" s="45"/>
      <c r="I832" s="455"/>
      <c r="J832" s="49"/>
      <c r="L832" s="455"/>
      <c r="M832" s="49"/>
      <c r="N832" s="43">
        <v>4</v>
      </c>
      <c r="O832" s="51" t="s">
        <v>577</v>
      </c>
      <c r="P832" s="50">
        <v>200000</v>
      </c>
      <c r="Q832" s="382">
        <f>N832*P832</f>
        <v>800000</v>
      </c>
      <c r="R832" s="897"/>
    </row>
    <row r="833" spans="1:18" ht="17.100000000000001" customHeight="1" x14ac:dyDescent="0.2">
      <c r="A833" s="27"/>
      <c r="B833" s="25"/>
      <c r="C833" s="52" t="s">
        <v>168</v>
      </c>
      <c r="D833" s="25"/>
      <c r="E833" s="45"/>
      <c r="F833" s="45"/>
      <c r="G833" s="45"/>
      <c r="H833" s="45"/>
      <c r="I833" s="455"/>
      <c r="J833" s="25"/>
      <c r="K833" s="45"/>
      <c r="L833" s="455"/>
      <c r="M833" s="25"/>
      <c r="N833" s="43">
        <v>1</v>
      </c>
      <c r="O833" s="51" t="s">
        <v>366</v>
      </c>
      <c r="P833" s="50">
        <v>300000</v>
      </c>
      <c r="Q833" s="382">
        <f>N833*P833</f>
        <v>300000</v>
      </c>
      <c r="R833" s="897"/>
    </row>
    <row r="834" spans="1:18" ht="17.100000000000001" customHeight="1" x14ac:dyDescent="0.2">
      <c r="A834" s="556"/>
      <c r="B834" s="25"/>
      <c r="C834" s="52"/>
      <c r="D834" s="25"/>
      <c r="E834" s="45"/>
      <c r="F834" s="45"/>
      <c r="G834" s="45"/>
      <c r="H834" s="45"/>
      <c r="I834" s="455"/>
      <c r="J834" s="25"/>
      <c r="K834" s="45"/>
      <c r="L834" s="455"/>
      <c r="M834" s="25"/>
      <c r="N834" s="43"/>
      <c r="O834" s="51"/>
      <c r="P834" s="50"/>
      <c r="Q834" s="382"/>
      <c r="R834" s="897"/>
    </row>
    <row r="835" spans="1:18" ht="17.100000000000001" customHeight="1" x14ac:dyDescent="0.2">
      <c r="A835" s="556"/>
      <c r="B835" s="25"/>
      <c r="C835" s="52"/>
      <c r="D835" s="25"/>
      <c r="E835" s="45"/>
      <c r="F835" s="45"/>
      <c r="G835" s="45"/>
      <c r="H835" s="45"/>
      <c r="I835" s="455"/>
      <c r="J835" s="25"/>
      <c r="K835" s="45"/>
      <c r="L835" s="455"/>
      <c r="M835" s="25"/>
      <c r="N835" s="43"/>
      <c r="O835" s="51"/>
      <c r="P835" s="50"/>
      <c r="Q835" s="382"/>
      <c r="R835" s="897"/>
    </row>
    <row r="836" spans="1:18" ht="17.100000000000001" customHeight="1" x14ac:dyDescent="0.2">
      <c r="A836" s="150"/>
      <c r="B836" s="235"/>
      <c r="C836" s="52"/>
      <c r="D836" s="25"/>
      <c r="E836" s="45"/>
      <c r="F836" s="45"/>
      <c r="G836" s="45"/>
      <c r="H836" s="45"/>
      <c r="I836" s="455"/>
      <c r="J836" s="45"/>
      <c r="K836" s="45"/>
      <c r="L836" s="45"/>
      <c r="M836" s="25"/>
      <c r="N836" s="43"/>
      <c r="O836" s="51"/>
      <c r="P836" s="50"/>
      <c r="Q836" s="382"/>
      <c r="R836" s="897"/>
    </row>
    <row r="837" spans="1:18" s="182" customFormat="1" ht="17.100000000000001" customHeight="1" x14ac:dyDescent="0.2">
      <c r="A837" s="216"/>
      <c r="B837" s="1058" t="s">
        <v>121</v>
      </c>
      <c r="C837" s="1059"/>
      <c r="D837" s="1059"/>
      <c r="E837" s="1059"/>
      <c r="F837" s="1059"/>
      <c r="G837" s="1059"/>
      <c r="H837" s="1059"/>
      <c r="I837" s="1059"/>
      <c r="J837" s="1059"/>
      <c r="K837" s="1059"/>
      <c r="L837" s="1059"/>
      <c r="M837" s="1060"/>
      <c r="N837" s="217"/>
      <c r="O837" s="217"/>
      <c r="P837" s="217"/>
      <c r="Q837" s="378">
        <f>Q641</f>
        <v>1985621000</v>
      </c>
      <c r="R837" s="428"/>
    </row>
    <row r="838" spans="1:18" ht="17.100000000000001" customHeight="1" x14ac:dyDescent="0.2">
      <c r="A838" s="150"/>
      <c r="B838" s="235"/>
      <c r="C838" s="52"/>
      <c r="D838" s="25"/>
      <c r="E838" s="45"/>
      <c r="F838" s="45"/>
      <c r="G838" s="45"/>
      <c r="H838" s="45"/>
      <c r="I838" s="455"/>
      <c r="J838" s="45"/>
      <c r="K838" s="45"/>
      <c r="L838" s="45"/>
      <c r="M838" s="25"/>
      <c r="N838" s="43"/>
      <c r="O838" s="51"/>
      <c r="P838" s="50"/>
      <c r="Q838" s="382"/>
      <c r="R838" s="897"/>
    </row>
    <row r="839" spans="1:18" s="771" customFormat="1" ht="17.100000000000001" customHeight="1" x14ac:dyDescent="0.2">
      <c r="A839" s="765" t="s">
        <v>59</v>
      </c>
      <c r="B839" s="766" t="s">
        <v>60</v>
      </c>
      <c r="C839" s="766"/>
      <c r="D839" s="766"/>
      <c r="E839" s="766"/>
      <c r="F839" s="766"/>
      <c r="G839" s="766"/>
      <c r="H839" s="766"/>
      <c r="I839" s="766"/>
      <c r="J839" s="766"/>
      <c r="K839" s="766"/>
      <c r="L839" s="766"/>
      <c r="M839" s="766"/>
      <c r="N839" s="767"/>
      <c r="O839" s="767"/>
      <c r="P839" s="767"/>
      <c r="Q839" s="768">
        <f>Q840+Q1077+Q1141+Q1244+Q1263+Q1270+Q1301</f>
        <v>5382331000</v>
      </c>
      <c r="R839" s="782"/>
    </row>
    <row r="840" spans="1:18" ht="17.100000000000001" customHeight="1" x14ac:dyDescent="0.2">
      <c r="A840" s="168">
        <v>3128</v>
      </c>
      <c r="B840" s="166" t="s">
        <v>433</v>
      </c>
      <c r="C840" s="166"/>
      <c r="D840" s="166"/>
      <c r="E840" s="166"/>
      <c r="F840" s="166"/>
      <c r="G840" s="166"/>
      <c r="H840" s="166"/>
      <c r="I840" s="166"/>
      <c r="J840" s="166"/>
      <c r="K840" s="166"/>
      <c r="L840" s="166"/>
      <c r="M840" s="166"/>
      <c r="N840" s="193"/>
      <c r="O840" s="193"/>
      <c r="P840" s="193"/>
      <c r="Q840" s="389">
        <f>Q841+Q1061</f>
        <v>3289610000</v>
      </c>
      <c r="R840" s="897"/>
    </row>
    <row r="841" spans="1:18" s="181" customFormat="1" ht="17.100000000000001" customHeight="1" x14ac:dyDescent="0.2">
      <c r="A841" s="183" t="s">
        <v>838</v>
      </c>
      <c r="B841" s="184" t="s">
        <v>839</v>
      </c>
      <c r="C841" s="184"/>
      <c r="D841" s="184"/>
      <c r="E841" s="184"/>
      <c r="F841" s="184"/>
      <c r="G841" s="184"/>
      <c r="H841" s="184"/>
      <c r="I841" s="184"/>
      <c r="J841" s="184"/>
      <c r="K841" s="184"/>
      <c r="L841" s="184"/>
      <c r="M841" s="184"/>
      <c r="N841" s="202">
        <v>12</v>
      </c>
      <c r="O841" s="202" t="s">
        <v>234</v>
      </c>
      <c r="P841" s="202"/>
      <c r="Q841" s="400">
        <f>Q842</f>
        <v>2924810000</v>
      </c>
      <c r="R841" s="421"/>
    </row>
    <row r="842" spans="1:18" ht="17.100000000000001" customHeight="1" x14ac:dyDescent="0.2">
      <c r="A842" s="60" t="s">
        <v>51</v>
      </c>
      <c r="B842" s="253" t="s">
        <v>52</v>
      </c>
      <c r="C842" s="901"/>
      <c r="D842" s="901"/>
      <c r="E842" s="901"/>
      <c r="F842" s="901"/>
      <c r="G842" s="901"/>
      <c r="H842" s="901"/>
      <c r="I842" s="901"/>
      <c r="J842" s="901"/>
      <c r="K842" s="901"/>
      <c r="L842" s="901"/>
      <c r="M842" s="901"/>
      <c r="N842" s="46"/>
      <c r="O842" s="46"/>
      <c r="P842" s="46"/>
      <c r="Q842" s="356">
        <f>Q843+Q854+Q869+Q873+Q990+Q1004+Q1042+Q1047</f>
        <v>2924810000</v>
      </c>
      <c r="R842" s="897"/>
    </row>
    <row r="843" spans="1:18" s="59" customFormat="1" ht="17.100000000000001" customHeight="1" x14ac:dyDescent="0.2">
      <c r="A843" s="128" t="s">
        <v>167</v>
      </c>
      <c r="B843" s="1063" t="s">
        <v>840</v>
      </c>
      <c r="C843" s="1064"/>
      <c r="D843" s="1064"/>
      <c r="E843" s="1064"/>
      <c r="F843" s="1064"/>
      <c r="G843" s="1064"/>
      <c r="H843" s="1064"/>
      <c r="I843" s="1064"/>
      <c r="J843" s="1064"/>
      <c r="K843" s="1064"/>
      <c r="L843" s="1064"/>
      <c r="M843" s="1065"/>
      <c r="N843" s="128"/>
      <c r="O843" s="128"/>
      <c r="P843" s="128"/>
      <c r="Q843" s="401">
        <f>Q845+Q849</f>
        <v>7200000</v>
      </c>
      <c r="R843" s="424"/>
    </row>
    <row r="844" spans="1:18" s="129" customFormat="1" ht="17.100000000000001" customHeight="1" x14ac:dyDescent="0.35">
      <c r="A844" s="44">
        <v>521211</v>
      </c>
      <c r="B844" s="1056" t="s">
        <v>768</v>
      </c>
      <c r="C844" s="1057"/>
      <c r="D844" s="1057"/>
      <c r="E844" s="1057"/>
      <c r="F844" s="1057"/>
      <c r="G844" s="1057"/>
      <c r="H844" s="1057"/>
      <c r="I844" s="1057"/>
      <c r="J844" s="1057"/>
      <c r="K844" s="1057"/>
      <c r="L844" s="1057"/>
      <c r="M844" s="896"/>
      <c r="N844" s="1"/>
      <c r="O844" s="1"/>
      <c r="P844" s="1"/>
      <c r="Q844" s="365">
        <f>Q845+Q849</f>
        <v>7200000</v>
      </c>
      <c r="R844" s="454" t="s">
        <v>562</v>
      </c>
    </row>
    <row r="845" spans="1:18" ht="17.100000000000001" customHeight="1" x14ac:dyDescent="0.2">
      <c r="A845" s="1"/>
      <c r="B845" s="71" t="s">
        <v>19</v>
      </c>
      <c r="C845" s="5" t="s">
        <v>841</v>
      </c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6"/>
      <c r="O845" s="6"/>
      <c r="P845" s="6"/>
      <c r="Q845" s="370">
        <f>Q846+Q847+Q848</f>
        <v>3600000</v>
      </c>
      <c r="R845" s="897"/>
    </row>
    <row r="846" spans="1:18" ht="17.100000000000001" customHeight="1" x14ac:dyDescent="0.2">
      <c r="A846" s="1"/>
      <c r="B846" s="5"/>
      <c r="C846" s="9" t="s">
        <v>84</v>
      </c>
      <c r="D846" s="5" t="s">
        <v>9</v>
      </c>
      <c r="E846" s="896">
        <v>10</v>
      </c>
      <c r="F846" s="896" t="s">
        <v>10</v>
      </c>
      <c r="G846" s="896" t="s">
        <v>11</v>
      </c>
      <c r="H846" s="896">
        <v>5</v>
      </c>
      <c r="I846" s="896" t="s">
        <v>12</v>
      </c>
      <c r="J846" s="896" t="s">
        <v>14</v>
      </c>
      <c r="K846" s="896"/>
      <c r="L846" s="896"/>
      <c r="M846" s="5"/>
      <c r="N846" s="1">
        <v>50</v>
      </c>
      <c r="O846" s="1" t="s">
        <v>16</v>
      </c>
      <c r="P846" s="14">
        <v>47000</v>
      </c>
      <c r="Q846" s="370">
        <f>N846*P846</f>
        <v>2350000</v>
      </c>
      <c r="R846" s="897"/>
    </row>
    <row r="847" spans="1:18" ht="17.100000000000001" customHeight="1" x14ac:dyDescent="0.2">
      <c r="A847" s="1"/>
      <c r="B847" s="5"/>
      <c r="C847" s="9" t="s">
        <v>85</v>
      </c>
      <c r="D847" s="5" t="s">
        <v>9</v>
      </c>
      <c r="E847" s="896">
        <f>E846</f>
        <v>10</v>
      </c>
      <c r="F847" s="896" t="s">
        <v>10</v>
      </c>
      <c r="G847" s="896" t="s">
        <v>11</v>
      </c>
      <c r="H847" s="896">
        <v>5</v>
      </c>
      <c r="I847" s="896" t="s">
        <v>12</v>
      </c>
      <c r="J847" s="896" t="s">
        <v>14</v>
      </c>
      <c r="K847" s="896"/>
      <c r="L847" s="896"/>
      <c r="M847" s="5"/>
      <c r="N847" s="1">
        <v>50</v>
      </c>
      <c r="O847" s="1" t="s">
        <v>16</v>
      </c>
      <c r="P847" s="14">
        <v>20000</v>
      </c>
      <c r="Q847" s="370">
        <f>N847*P847</f>
        <v>1000000</v>
      </c>
      <c r="R847" s="897"/>
    </row>
    <row r="848" spans="1:18" ht="17.100000000000001" customHeight="1" x14ac:dyDescent="0.2">
      <c r="A848" s="1"/>
      <c r="B848" s="5"/>
      <c r="C848" s="9" t="s">
        <v>168</v>
      </c>
      <c r="D848" s="5"/>
      <c r="E848" s="5"/>
      <c r="F848" s="5"/>
      <c r="G848" s="896"/>
      <c r="H848" s="896"/>
      <c r="I848" s="896"/>
      <c r="J848" s="896"/>
      <c r="K848" s="896"/>
      <c r="L848" s="896"/>
      <c r="M848" s="896"/>
      <c r="N848" s="1">
        <v>1</v>
      </c>
      <c r="O848" s="1" t="s">
        <v>236</v>
      </c>
      <c r="P848" s="14">
        <v>250000</v>
      </c>
      <c r="Q848" s="370">
        <f>N848*P848</f>
        <v>250000</v>
      </c>
      <c r="R848" s="897"/>
    </row>
    <row r="849" spans="1:18" ht="17.100000000000001" customHeight="1" x14ac:dyDescent="0.2">
      <c r="A849" s="11"/>
      <c r="B849" s="8" t="s">
        <v>19</v>
      </c>
      <c r="C849" s="5" t="s">
        <v>842</v>
      </c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6"/>
      <c r="O849" s="6"/>
      <c r="P849" s="6"/>
      <c r="Q849" s="370">
        <f>Q850+Q851+Q852</f>
        <v>3600000</v>
      </c>
      <c r="R849" s="897"/>
    </row>
    <row r="850" spans="1:18" ht="17.100000000000001" customHeight="1" x14ac:dyDescent="0.2">
      <c r="A850" s="1"/>
      <c r="B850" s="5"/>
      <c r="C850" s="9" t="s">
        <v>84</v>
      </c>
      <c r="D850" s="5" t="s">
        <v>9</v>
      </c>
      <c r="E850" s="896">
        <v>10</v>
      </c>
      <c r="F850" s="896" t="s">
        <v>10</v>
      </c>
      <c r="G850" s="896" t="s">
        <v>11</v>
      </c>
      <c r="H850" s="896">
        <v>5</v>
      </c>
      <c r="I850" s="896" t="s">
        <v>12</v>
      </c>
      <c r="J850" s="896" t="s">
        <v>14</v>
      </c>
      <c r="K850" s="896"/>
      <c r="L850" s="896"/>
      <c r="M850" s="5"/>
      <c r="N850" s="1">
        <v>50</v>
      </c>
      <c r="O850" s="1" t="s">
        <v>16</v>
      </c>
      <c r="P850" s="14">
        <v>47000</v>
      </c>
      <c r="Q850" s="370">
        <f>N850*P850</f>
        <v>2350000</v>
      </c>
      <c r="R850" s="897"/>
    </row>
    <row r="851" spans="1:18" ht="17.100000000000001" customHeight="1" x14ac:dyDescent="0.2">
      <c r="A851" s="1"/>
      <c r="B851" s="5"/>
      <c r="C851" s="9" t="s">
        <v>85</v>
      </c>
      <c r="D851" s="5" t="s">
        <v>9</v>
      </c>
      <c r="E851" s="896">
        <f>E850</f>
        <v>10</v>
      </c>
      <c r="F851" s="896" t="s">
        <v>10</v>
      </c>
      <c r="G851" s="896" t="s">
        <v>11</v>
      </c>
      <c r="H851" s="896">
        <v>5</v>
      </c>
      <c r="I851" s="896" t="s">
        <v>12</v>
      </c>
      <c r="J851" s="896" t="s">
        <v>14</v>
      </c>
      <c r="K851" s="896"/>
      <c r="L851" s="896"/>
      <c r="M851" s="5"/>
      <c r="N851" s="1">
        <v>50</v>
      </c>
      <c r="O851" s="1" t="s">
        <v>16</v>
      </c>
      <c r="P851" s="14">
        <v>20000</v>
      </c>
      <c r="Q851" s="370">
        <f>N851*P851</f>
        <v>1000000</v>
      </c>
      <c r="R851" s="897"/>
    </row>
    <row r="852" spans="1:18" ht="17.100000000000001" customHeight="1" x14ac:dyDescent="0.2">
      <c r="A852" s="1"/>
      <c r="B852" s="5"/>
      <c r="C852" s="9" t="s">
        <v>168</v>
      </c>
      <c r="D852" s="5"/>
      <c r="E852" s="5"/>
      <c r="F852" s="5"/>
      <c r="G852" s="896"/>
      <c r="H852" s="896"/>
      <c r="I852" s="896"/>
      <c r="J852" s="896"/>
      <c r="K852" s="896"/>
      <c r="L852" s="896"/>
      <c r="M852" s="896"/>
      <c r="N852" s="1">
        <v>1</v>
      </c>
      <c r="O852" s="1" t="s">
        <v>236</v>
      </c>
      <c r="P852" s="14">
        <v>250000</v>
      </c>
      <c r="Q852" s="370">
        <f>N852*P852</f>
        <v>250000</v>
      </c>
      <c r="R852" s="897"/>
    </row>
    <row r="853" spans="1:18" ht="17.100000000000001" customHeight="1" x14ac:dyDescent="0.2">
      <c r="A853" s="60"/>
      <c r="B853" s="253"/>
      <c r="C853" s="901"/>
      <c r="D853" s="901"/>
      <c r="E853" s="901"/>
      <c r="F853" s="901"/>
      <c r="G853" s="901"/>
      <c r="H853" s="901"/>
      <c r="I853" s="901"/>
      <c r="J853" s="901"/>
      <c r="K853" s="901"/>
      <c r="L853" s="901"/>
      <c r="M853" s="901"/>
      <c r="N853" s="46"/>
      <c r="O853" s="46"/>
      <c r="P853" s="46"/>
      <c r="Q853" s="370"/>
      <c r="R853" s="897"/>
    </row>
    <row r="854" spans="1:18" s="61" customFormat="1" ht="17.100000000000001" customHeight="1" x14ac:dyDescent="0.2">
      <c r="A854" s="446" t="s">
        <v>578</v>
      </c>
      <c r="B854" s="900" t="s">
        <v>579</v>
      </c>
      <c r="C854" s="903"/>
      <c r="D854" s="903"/>
      <c r="E854" s="903"/>
      <c r="F854" s="903"/>
      <c r="G854" s="903"/>
      <c r="H854" s="903"/>
      <c r="I854" s="903"/>
      <c r="J854" s="903"/>
      <c r="K854" s="903"/>
      <c r="L854" s="903"/>
      <c r="M854" s="903"/>
      <c r="N854" s="137"/>
      <c r="O854" s="137"/>
      <c r="P854" s="137"/>
      <c r="Q854" s="386">
        <f>Q855</f>
        <v>220740000</v>
      </c>
      <c r="R854" s="432"/>
    </row>
    <row r="855" spans="1:18" s="54" customFormat="1" ht="17.100000000000001" customHeight="1" x14ac:dyDescent="0.35">
      <c r="A855" s="63" t="s">
        <v>580</v>
      </c>
      <c r="B855" s="162" t="s">
        <v>843</v>
      </c>
      <c r="C855" s="455"/>
      <c r="D855" s="455"/>
      <c r="E855" s="455"/>
      <c r="F855" s="455"/>
      <c r="G855" s="455"/>
      <c r="H855" s="455"/>
      <c r="I855" s="455"/>
      <c r="J855" s="455"/>
      <c r="K855" s="455"/>
      <c r="L855" s="455"/>
      <c r="M855" s="455"/>
      <c r="N855" s="51"/>
      <c r="O855" s="51"/>
      <c r="P855" s="51"/>
      <c r="Q855" s="369">
        <f>Q856+Q860+Q864</f>
        <v>220740000</v>
      </c>
      <c r="R855" s="454" t="s">
        <v>562</v>
      </c>
    </row>
    <row r="856" spans="1:18" s="54" customFormat="1" ht="17.100000000000001" customHeight="1" x14ac:dyDescent="0.2">
      <c r="A856" s="63"/>
      <c r="B856" s="121" t="s">
        <v>844</v>
      </c>
      <c r="C856" s="455"/>
      <c r="D856" s="455"/>
      <c r="E856" s="455"/>
      <c r="F856" s="455"/>
      <c r="G856" s="455"/>
      <c r="H856" s="455"/>
      <c r="I856" s="455"/>
      <c r="J856" s="455"/>
      <c r="K856" s="455"/>
      <c r="L856" s="455"/>
      <c r="M856" s="455"/>
      <c r="N856" s="51"/>
      <c r="O856" s="51"/>
      <c r="P856" s="51"/>
      <c r="Q856" s="370">
        <f>SUM(Q857:Q859)</f>
        <v>33960000</v>
      </c>
      <c r="R856" s="454"/>
    </row>
    <row r="857" spans="1:18" s="54" customFormat="1" ht="17.100000000000001" customHeight="1" x14ac:dyDescent="0.2">
      <c r="A857" s="63"/>
      <c r="B857" s="121"/>
      <c r="C857" s="140" t="s">
        <v>506</v>
      </c>
      <c r="D857" s="5" t="s">
        <v>9</v>
      </c>
      <c r="E857" s="896">
        <v>2</v>
      </c>
      <c r="F857" s="896" t="s">
        <v>10</v>
      </c>
      <c r="G857" s="896" t="s">
        <v>11</v>
      </c>
      <c r="H857" s="896">
        <v>3</v>
      </c>
      <c r="I857" s="896" t="s">
        <v>12</v>
      </c>
      <c r="J857" s="896" t="s">
        <v>11</v>
      </c>
      <c r="K857" s="896">
        <v>6</v>
      </c>
      <c r="L857" s="896" t="s">
        <v>8</v>
      </c>
      <c r="M857" s="5" t="s">
        <v>14</v>
      </c>
      <c r="N857" s="51">
        <f>E857*H857*K857</f>
        <v>36</v>
      </c>
      <c r="O857" s="51" t="s">
        <v>16</v>
      </c>
      <c r="P857" s="251">
        <v>410000</v>
      </c>
      <c r="Q857" s="370">
        <f>N857*P857</f>
        <v>14760000</v>
      </c>
      <c r="R857" s="454"/>
    </row>
    <row r="858" spans="1:18" s="54" customFormat="1" ht="17.100000000000001" customHeight="1" x14ac:dyDescent="0.2">
      <c r="A858" s="63"/>
      <c r="B858" s="121"/>
      <c r="C858" s="140" t="s">
        <v>581</v>
      </c>
      <c r="D858" s="5" t="s">
        <v>9</v>
      </c>
      <c r="E858" s="896">
        <v>2</v>
      </c>
      <c r="F858" s="896" t="s">
        <v>10</v>
      </c>
      <c r="G858" s="896" t="s">
        <v>11</v>
      </c>
      <c r="H858" s="896">
        <v>2</v>
      </c>
      <c r="I858" s="896" t="s">
        <v>12</v>
      </c>
      <c r="J858" s="896" t="s">
        <v>11</v>
      </c>
      <c r="K858" s="896">
        <v>6</v>
      </c>
      <c r="L858" s="896" t="s">
        <v>8</v>
      </c>
      <c r="M858" s="5" t="s">
        <v>14</v>
      </c>
      <c r="N858" s="51">
        <f t="shared" ref="N858:N859" si="65">E858*H858*K858</f>
        <v>24</v>
      </c>
      <c r="O858" s="51" t="s">
        <v>16</v>
      </c>
      <c r="P858" s="251">
        <v>700000</v>
      </c>
      <c r="Q858" s="370">
        <f t="shared" ref="Q858:Q859" si="66">N858*P858</f>
        <v>16800000</v>
      </c>
      <c r="R858" s="454"/>
    </row>
    <row r="859" spans="1:18" s="54" customFormat="1" ht="17.100000000000001" customHeight="1" x14ac:dyDescent="0.2">
      <c r="A859" s="63"/>
      <c r="B859" s="121"/>
      <c r="C859" s="140" t="s">
        <v>582</v>
      </c>
      <c r="D859" s="5" t="s">
        <v>9</v>
      </c>
      <c r="E859" s="896">
        <v>2</v>
      </c>
      <c r="F859" s="896" t="s">
        <v>10</v>
      </c>
      <c r="G859" s="896" t="s">
        <v>11</v>
      </c>
      <c r="H859" s="896">
        <v>1</v>
      </c>
      <c r="I859" s="896" t="s">
        <v>509</v>
      </c>
      <c r="J859" s="896" t="s">
        <v>11</v>
      </c>
      <c r="K859" s="896">
        <v>6</v>
      </c>
      <c r="L859" s="896" t="s">
        <v>8</v>
      </c>
      <c r="M859" s="5" t="s">
        <v>14</v>
      </c>
      <c r="N859" s="51">
        <f t="shared" si="65"/>
        <v>12</v>
      </c>
      <c r="O859" s="51" t="s">
        <v>16</v>
      </c>
      <c r="P859" s="251">
        <v>200000</v>
      </c>
      <c r="Q859" s="370">
        <f t="shared" si="66"/>
        <v>2400000</v>
      </c>
      <c r="R859" s="454"/>
    </row>
    <row r="860" spans="1:18" s="54" customFormat="1" ht="17.100000000000001" customHeight="1" x14ac:dyDescent="0.2">
      <c r="A860" s="63"/>
      <c r="B860" s="121" t="s">
        <v>845</v>
      </c>
      <c r="C860" s="455"/>
      <c r="D860" s="455"/>
      <c r="E860" s="455"/>
      <c r="F860" s="455"/>
      <c r="G860" s="455"/>
      <c r="H860" s="455"/>
      <c r="I860" s="455"/>
      <c r="J860" s="455"/>
      <c r="K860" s="455"/>
      <c r="L860" s="455"/>
      <c r="M860" s="455"/>
      <c r="N860" s="51"/>
      <c r="O860" s="51"/>
      <c r="P860" s="51"/>
      <c r="Q860" s="370">
        <f>SUM(Q861:Q863)</f>
        <v>50940000</v>
      </c>
      <c r="R860" s="454"/>
    </row>
    <row r="861" spans="1:18" s="54" customFormat="1" ht="17.100000000000001" customHeight="1" x14ac:dyDescent="0.2">
      <c r="A861" s="63"/>
      <c r="B861" s="121"/>
      <c r="C861" s="140" t="s">
        <v>506</v>
      </c>
      <c r="D861" s="5" t="s">
        <v>9</v>
      </c>
      <c r="E861" s="896">
        <v>3</v>
      </c>
      <c r="F861" s="896" t="s">
        <v>10</v>
      </c>
      <c r="G861" s="896" t="s">
        <v>11</v>
      </c>
      <c r="H861" s="896">
        <v>3</v>
      </c>
      <c r="I861" s="896" t="s">
        <v>12</v>
      </c>
      <c r="J861" s="896" t="s">
        <v>11</v>
      </c>
      <c r="K861" s="896">
        <v>6</v>
      </c>
      <c r="L861" s="896" t="s">
        <v>8</v>
      </c>
      <c r="M861" s="5" t="s">
        <v>14</v>
      </c>
      <c r="N861" s="51">
        <f>E861*H861*K861</f>
        <v>54</v>
      </c>
      <c r="O861" s="51" t="s">
        <v>16</v>
      </c>
      <c r="P861" s="251">
        <v>410000</v>
      </c>
      <c r="Q861" s="370">
        <f t="shared" ref="Q861:Q863" si="67">N861*P861</f>
        <v>22140000</v>
      </c>
      <c r="R861" s="454"/>
    </row>
    <row r="862" spans="1:18" s="54" customFormat="1" ht="17.100000000000001" customHeight="1" x14ac:dyDescent="0.2">
      <c r="A862" s="63"/>
      <c r="B862" s="121"/>
      <c r="C862" s="140" t="s">
        <v>581</v>
      </c>
      <c r="D862" s="5" t="s">
        <v>9</v>
      </c>
      <c r="E862" s="896">
        <v>3</v>
      </c>
      <c r="F862" s="896" t="s">
        <v>10</v>
      </c>
      <c r="G862" s="896" t="s">
        <v>11</v>
      </c>
      <c r="H862" s="896">
        <v>2</v>
      </c>
      <c r="I862" s="896" t="s">
        <v>12</v>
      </c>
      <c r="J862" s="896" t="s">
        <v>11</v>
      </c>
      <c r="K862" s="896">
        <v>6</v>
      </c>
      <c r="L862" s="896" t="s">
        <v>8</v>
      </c>
      <c r="M862" s="5" t="s">
        <v>14</v>
      </c>
      <c r="N862" s="51">
        <f t="shared" ref="N862:N863" si="68">E862*H862*K862</f>
        <v>36</v>
      </c>
      <c r="O862" s="51" t="s">
        <v>16</v>
      </c>
      <c r="P862" s="251">
        <v>700000</v>
      </c>
      <c r="Q862" s="370">
        <f t="shared" si="67"/>
        <v>25200000</v>
      </c>
      <c r="R862" s="454"/>
    </row>
    <row r="863" spans="1:18" s="54" customFormat="1" ht="17.100000000000001" customHeight="1" x14ac:dyDescent="0.2">
      <c r="A863" s="63"/>
      <c r="B863" s="121"/>
      <c r="C863" s="140" t="s">
        <v>582</v>
      </c>
      <c r="D863" s="5" t="s">
        <v>9</v>
      </c>
      <c r="E863" s="896">
        <v>3</v>
      </c>
      <c r="F863" s="896" t="s">
        <v>10</v>
      </c>
      <c r="G863" s="896" t="s">
        <v>11</v>
      </c>
      <c r="H863" s="896">
        <v>1</v>
      </c>
      <c r="I863" s="896" t="s">
        <v>509</v>
      </c>
      <c r="J863" s="896" t="s">
        <v>11</v>
      </c>
      <c r="K863" s="896">
        <v>6</v>
      </c>
      <c r="L863" s="896" t="s">
        <v>8</v>
      </c>
      <c r="M863" s="5" t="s">
        <v>14</v>
      </c>
      <c r="N863" s="51">
        <f t="shared" si="68"/>
        <v>18</v>
      </c>
      <c r="O863" s="51" t="s">
        <v>16</v>
      </c>
      <c r="P863" s="251">
        <v>200000</v>
      </c>
      <c r="Q863" s="370">
        <f t="shared" si="67"/>
        <v>3600000</v>
      </c>
      <c r="R863" s="454"/>
    </row>
    <row r="864" spans="1:18" s="54" customFormat="1" ht="17.100000000000001" customHeight="1" x14ac:dyDescent="0.2">
      <c r="A864" s="63"/>
      <c r="B864" s="121" t="s">
        <v>846</v>
      </c>
      <c r="C864" s="455"/>
      <c r="D864" s="455"/>
      <c r="E864" s="455"/>
      <c r="F864" s="455"/>
      <c r="G864" s="455"/>
      <c r="H864" s="455"/>
      <c r="I864" s="455"/>
      <c r="J864" s="455"/>
      <c r="K864" s="455"/>
      <c r="L864" s="455"/>
      <c r="M864" s="455"/>
      <c r="N864" s="51"/>
      <c r="O864" s="51"/>
      <c r="P864" s="51"/>
      <c r="Q864" s="370">
        <f>SUM(Q865:Q867)</f>
        <v>135840000</v>
      </c>
      <c r="R864" s="454"/>
    </row>
    <row r="865" spans="1:19" s="54" customFormat="1" ht="17.100000000000001" customHeight="1" x14ac:dyDescent="0.2">
      <c r="A865" s="63"/>
      <c r="B865" s="121"/>
      <c r="C865" s="140" t="s">
        <v>506</v>
      </c>
      <c r="D865" s="5" t="s">
        <v>9</v>
      </c>
      <c r="E865" s="896">
        <v>8</v>
      </c>
      <c r="F865" s="896" t="s">
        <v>10</v>
      </c>
      <c r="G865" s="896" t="s">
        <v>11</v>
      </c>
      <c r="H865" s="896">
        <v>3</v>
      </c>
      <c r="I865" s="896" t="s">
        <v>12</v>
      </c>
      <c r="J865" s="896" t="s">
        <v>11</v>
      </c>
      <c r="K865" s="896">
        <v>6</v>
      </c>
      <c r="L865" s="896" t="s">
        <v>8</v>
      </c>
      <c r="M865" s="5" t="s">
        <v>14</v>
      </c>
      <c r="N865" s="51">
        <f>E865*H865*K865</f>
        <v>144</v>
      </c>
      <c r="O865" s="51" t="s">
        <v>16</v>
      </c>
      <c r="P865" s="251">
        <v>410000</v>
      </c>
      <c r="Q865" s="370">
        <f t="shared" ref="Q865:Q867" si="69">N865*P865</f>
        <v>59040000</v>
      </c>
      <c r="R865" s="454"/>
    </row>
    <row r="866" spans="1:19" s="54" customFormat="1" ht="17.100000000000001" customHeight="1" x14ac:dyDescent="0.2">
      <c r="A866" s="63"/>
      <c r="B866" s="121"/>
      <c r="C866" s="140" t="s">
        <v>581</v>
      </c>
      <c r="D866" s="5" t="s">
        <v>9</v>
      </c>
      <c r="E866" s="896">
        <v>8</v>
      </c>
      <c r="F866" s="896" t="s">
        <v>10</v>
      </c>
      <c r="G866" s="896" t="s">
        <v>11</v>
      </c>
      <c r="H866" s="896">
        <v>2</v>
      </c>
      <c r="I866" s="896" t="s">
        <v>12</v>
      </c>
      <c r="J866" s="896" t="s">
        <v>11</v>
      </c>
      <c r="K866" s="896">
        <v>6</v>
      </c>
      <c r="L866" s="896" t="s">
        <v>8</v>
      </c>
      <c r="M866" s="5" t="s">
        <v>14</v>
      </c>
      <c r="N866" s="51">
        <f t="shared" ref="N866:N867" si="70">E866*H866*K866</f>
        <v>96</v>
      </c>
      <c r="O866" s="51" t="s">
        <v>16</v>
      </c>
      <c r="P866" s="251">
        <v>700000</v>
      </c>
      <c r="Q866" s="370">
        <f t="shared" si="69"/>
        <v>67200000</v>
      </c>
      <c r="R866" s="454"/>
    </row>
    <row r="867" spans="1:19" s="54" customFormat="1" ht="17.100000000000001" customHeight="1" x14ac:dyDescent="0.2">
      <c r="A867" s="63"/>
      <c r="B867" s="121"/>
      <c r="C867" s="140" t="s">
        <v>582</v>
      </c>
      <c r="D867" s="5" t="s">
        <v>9</v>
      </c>
      <c r="E867" s="896">
        <v>8</v>
      </c>
      <c r="F867" s="896" t="s">
        <v>10</v>
      </c>
      <c r="G867" s="896" t="s">
        <v>11</v>
      </c>
      <c r="H867" s="896">
        <v>1</v>
      </c>
      <c r="I867" s="896" t="s">
        <v>509</v>
      </c>
      <c r="J867" s="896" t="s">
        <v>11</v>
      </c>
      <c r="K867" s="896">
        <v>6</v>
      </c>
      <c r="L867" s="896" t="s">
        <v>8</v>
      </c>
      <c r="M867" s="5" t="s">
        <v>14</v>
      </c>
      <c r="N867" s="51">
        <f t="shared" si="70"/>
        <v>48</v>
      </c>
      <c r="O867" s="51" t="s">
        <v>16</v>
      </c>
      <c r="P867" s="251">
        <v>200000</v>
      </c>
      <c r="Q867" s="370">
        <f t="shared" si="69"/>
        <v>9600000</v>
      </c>
      <c r="R867" s="454"/>
    </row>
    <row r="868" spans="1:19" ht="17.100000000000001" customHeight="1" x14ac:dyDescent="0.2">
      <c r="A868" s="60"/>
      <c r="B868" s="253"/>
      <c r="C868" s="901"/>
      <c r="D868" s="901"/>
      <c r="E868" s="901"/>
      <c r="F868" s="901"/>
      <c r="G868" s="901"/>
      <c r="H868" s="901"/>
      <c r="I868" s="901"/>
      <c r="J868" s="901"/>
      <c r="K868" s="901"/>
      <c r="L868" s="901"/>
      <c r="M868" s="901"/>
      <c r="N868" s="46"/>
      <c r="O868" s="46"/>
      <c r="P868" s="46"/>
      <c r="Q868" s="356"/>
      <c r="R868" s="897"/>
    </row>
    <row r="869" spans="1:19" s="61" customFormat="1" ht="17.100000000000001" customHeight="1" x14ac:dyDescent="0.2">
      <c r="A869" s="137" t="s">
        <v>434</v>
      </c>
      <c r="B869" s="900" t="s">
        <v>847</v>
      </c>
      <c r="C869" s="903"/>
      <c r="D869" s="903"/>
      <c r="E869" s="903"/>
      <c r="F869" s="903"/>
      <c r="G869" s="903"/>
      <c r="H869" s="903"/>
      <c r="I869" s="903"/>
      <c r="J869" s="903"/>
      <c r="K869" s="903"/>
      <c r="L869" s="903"/>
      <c r="M869" s="903"/>
      <c r="N869" s="137"/>
      <c r="O869" s="137"/>
      <c r="P869" s="137"/>
      <c r="Q869" s="357">
        <f>Q870</f>
        <v>20000000</v>
      </c>
      <c r="R869" s="432"/>
    </row>
    <row r="870" spans="1:19" s="54" customFormat="1" ht="17.100000000000001" customHeight="1" x14ac:dyDescent="0.35">
      <c r="A870" s="259">
        <v>521119</v>
      </c>
      <c r="B870" s="1056" t="s">
        <v>56</v>
      </c>
      <c r="C870" s="1057"/>
      <c r="D870" s="1057"/>
      <c r="E870" s="1057"/>
      <c r="F870" s="1057"/>
      <c r="G870" s="1057"/>
      <c r="H870" s="1057"/>
      <c r="I870" s="1057"/>
      <c r="J870" s="1057"/>
      <c r="K870" s="1057"/>
      <c r="L870" s="1057"/>
      <c r="M870" s="896"/>
      <c r="N870" s="1"/>
      <c r="O870" s="1"/>
      <c r="P870" s="14"/>
      <c r="Q870" s="369">
        <f>Q871</f>
        <v>20000000</v>
      </c>
      <c r="R870" s="454" t="s">
        <v>562</v>
      </c>
    </row>
    <row r="871" spans="1:19" ht="17.100000000000001" customHeight="1" x14ac:dyDescent="0.2">
      <c r="A871" s="60"/>
      <c r="B871" s="5"/>
      <c r="C871" s="9" t="s">
        <v>325</v>
      </c>
      <c r="D871" s="5"/>
      <c r="E871" s="5"/>
      <c r="F871" s="5"/>
      <c r="G871" s="896"/>
      <c r="H871" s="896"/>
      <c r="I871" s="896"/>
      <c r="J871" s="896"/>
      <c r="K871" s="896"/>
      <c r="L871" s="896"/>
      <c r="M871" s="896"/>
      <c r="N871" s="1">
        <v>1</v>
      </c>
      <c r="O871" s="1" t="s">
        <v>366</v>
      </c>
      <c r="P871" s="14">
        <v>20000000</v>
      </c>
      <c r="Q871" s="370">
        <f>N871*P871</f>
        <v>20000000</v>
      </c>
      <c r="R871" s="897"/>
    </row>
    <row r="872" spans="1:19" ht="17.100000000000001" customHeight="1" x14ac:dyDescent="0.2">
      <c r="A872" s="60"/>
      <c r="B872" s="5"/>
      <c r="C872" s="9"/>
      <c r="D872" s="5"/>
      <c r="E872" s="5"/>
      <c r="F872" s="5"/>
      <c r="G872" s="896"/>
      <c r="H872" s="896"/>
      <c r="I872" s="896"/>
      <c r="J872" s="896"/>
      <c r="K872" s="896"/>
      <c r="L872" s="896"/>
      <c r="M872" s="896"/>
      <c r="N872" s="1"/>
      <c r="O872" s="1"/>
      <c r="P872" s="14"/>
      <c r="Q872" s="370"/>
      <c r="R872" s="897"/>
    </row>
    <row r="873" spans="1:19" ht="17.100000000000001" customHeight="1" x14ac:dyDescent="0.2">
      <c r="A873" s="128" t="s">
        <v>142</v>
      </c>
      <c r="B873" s="891" t="s">
        <v>848</v>
      </c>
      <c r="C873" s="904"/>
      <c r="D873" s="904"/>
      <c r="E873" s="904"/>
      <c r="F873" s="904"/>
      <c r="G873" s="904"/>
      <c r="H873" s="904"/>
      <c r="I873" s="904"/>
      <c r="J873" s="904"/>
      <c r="K873" s="904"/>
      <c r="L873" s="904"/>
      <c r="M873" s="904"/>
      <c r="N873" s="128"/>
      <c r="O873" s="128"/>
      <c r="P873" s="128"/>
      <c r="Q873" s="381">
        <f>Q874</f>
        <v>781058000</v>
      </c>
      <c r="R873" s="897"/>
    </row>
    <row r="874" spans="1:19" ht="17.100000000000001" customHeight="1" x14ac:dyDescent="0.35">
      <c r="A874" s="51">
        <v>521119</v>
      </c>
      <c r="B874" s="1056" t="s">
        <v>56</v>
      </c>
      <c r="C874" s="1057"/>
      <c r="D874" s="1057"/>
      <c r="E874" s="1057"/>
      <c r="F874" s="1057"/>
      <c r="G874" s="1057"/>
      <c r="H874" s="1057"/>
      <c r="I874" s="1057"/>
      <c r="J874" s="1057"/>
      <c r="K874" s="1057"/>
      <c r="L874" s="1057"/>
      <c r="M874" s="5"/>
      <c r="N874" s="6"/>
      <c r="O874" s="6"/>
      <c r="P874" s="6"/>
      <c r="Q874" s="369">
        <f>Q875</f>
        <v>781058000</v>
      </c>
      <c r="R874" s="454" t="s">
        <v>562</v>
      </c>
    </row>
    <row r="875" spans="1:19" s="129" customFormat="1" ht="17.100000000000001" customHeight="1" x14ac:dyDescent="0.2">
      <c r="A875" s="20"/>
      <c r="B875" s="8" t="s">
        <v>19</v>
      </c>
      <c r="C875" s="18" t="s">
        <v>32</v>
      </c>
      <c r="D875" s="18"/>
      <c r="E875" s="42"/>
      <c r="F875" s="18"/>
      <c r="G875" s="19"/>
      <c r="H875" s="19"/>
      <c r="I875" s="19"/>
      <c r="J875" s="19"/>
      <c r="K875" s="19"/>
      <c r="L875" s="19"/>
      <c r="M875" s="19"/>
      <c r="N875" s="20"/>
      <c r="O875" s="20"/>
      <c r="P875" s="21"/>
      <c r="Q875" s="402">
        <f>Q876</f>
        <v>781058000</v>
      </c>
      <c r="R875" s="426"/>
      <c r="S875" s="155"/>
    </row>
    <row r="876" spans="1:19" s="54" customFormat="1" ht="17.100000000000001" customHeight="1" x14ac:dyDescent="0.2">
      <c r="A876" s="20"/>
      <c r="B876" s="8" t="s">
        <v>20</v>
      </c>
      <c r="C876" s="18" t="s">
        <v>144</v>
      </c>
      <c r="D876" s="5"/>
      <c r="E876" s="42"/>
      <c r="F876" s="18"/>
      <c r="G876" s="19"/>
      <c r="H876" s="19"/>
      <c r="I876" s="19"/>
      <c r="J876" s="19"/>
      <c r="K876" s="19"/>
      <c r="L876" s="19"/>
      <c r="M876" s="19"/>
      <c r="N876" s="20">
        <v>1</v>
      </c>
      <c r="O876" s="20" t="s">
        <v>366</v>
      </c>
      <c r="P876" s="21">
        <v>781058000</v>
      </c>
      <c r="Q876" s="402">
        <f>P876</f>
        <v>781058000</v>
      </c>
      <c r="R876" s="734">
        <f>Q875-Q877</f>
        <v>0</v>
      </c>
    </row>
    <row r="877" spans="1:19" s="54" customFormat="1" ht="17.100000000000001" customHeight="1" x14ac:dyDescent="0.2">
      <c r="A877" s="20"/>
      <c r="B877" s="5"/>
      <c r="C877" s="18"/>
      <c r="D877" s="5"/>
      <c r="E877" s="42"/>
      <c r="F877" s="18"/>
      <c r="G877" s="19"/>
      <c r="H877" s="19"/>
      <c r="I877" s="19"/>
      <c r="J877" s="19"/>
      <c r="K877" s="19"/>
      <c r="L877" s="19"/>
      <c r="M877" s="19"/>
      <c r="N877" s="20"/>
      <c r="O877" s="20"/>
      <c r="P877" s="21"/>
      <c r="Q877" s="402">
        <f>R878+R894+R913+R962+R977+R983+R986+R981</f>
        <v>781058000</v>
      </c>
      <c r="R877" s="426"/>
    </row>
    <row r="878" spans="1:19" s="624" customFormat="1" ht="12" customHeight="1" x14ac:dyDescent="0.2">
      <c r="A878" s="617"/>
      <c r="B878" s="618"/>
      <c r="C878" s="618" t="s">
        <v>690</v>
      </c>
      <c r="D878" s="618"/>
      <c r="E878" s="619"/>
      <c r="F878" s="618"/>
      <c r="G878" s="620"/>
      <c r="H878" s="620"/>
      <c r="I878" s="620"/>
      <c r="J878" s="620"/>
      <c r="K878" s="620"/>
      <c r="L878" s="620"/>
      <c r="M878" s="620"/>
      <c r="N878" s="617"/>
      <c r="O878" s="617"/>
      <c r="P878" s="621"/>
      <c r="Q878" s="622">
        <f>Q879+Q880</f>
        <v>10100000</v>
      </c>
      <c r="R878" s="702">
        <f>Q878+Q882+Q888</f>
        <v>126022000</v>
      </c>
    </row>
    <row r="879" spans="1:19" s="631" customFormat="1" x14ac:dyDescent="0.2">
      <c r="A879" s="625"/>
      <c r="B879" s="626"/>
      <c r="C879" s="627" t="s">
        <v>695</v>
      </c>
      <c r="D879" s="618" t="s">
        <v>9</v>
      </c>
      <c r="E879" s="620">
        <v>10</v>
      </c>
      <c r="F879" s="620" t="s">
        <v>10</v>
      </c>
      <c r="G879" s="620" t="s">
        <v>11</v>
      </c>
      <c r="H879" s="620">
        <v>3</v>
      </c>
      <c r="I879" s="620" t="s">
        <v>12</v>
      </c>
      <c r="J879" s="618" t="s">
        <v>11</v>
      </c>
      <c r="K879" s="618">
        <v>2</v>
      </c>
      <c r="L879" s="618" t="s">
        <v>8</v>
      </c>
      <c r="M879" s="618" t="s">
        <v>14</v>
      </c>
      <c r="N879" s="628">
        <f>K879*H879*E879</f>
        <v>60</v>
      </c>
      <c r="O879" s="617" t="s">
        <v>16</v>
      </c>
      <c r="P879" s="629">
        <v>160000</v>
      </c>
      <c r="Q879" s="622">
        <f t="shared" ref="Q879:Q880" si="71">N879*P879</f>
        <v>9600000</v>
      </c>
      <c r="R879" s="630"/>
    </row>
    <row r="880" spans="1:19" s="631" customFormat="1" x14ac:dyDescent="0.2">
      <c r="A880" s="625"/>
      <c r="B880" s="626"/>
      <c r="C880" s="627" t="s">
        <v>677</v>
      </c>
      <c r="D880" s="618" t="s">
        <v>9</v>
      </c>
      <c r="E880" s="620"/>
      <c r="F880" s="620">
        <v>2</v>
      </c>
      <c r="G880" s="620" t="s">
        <v>8</v>
      </c>
      <c r="H880" s="620"/>
      <c r="I880" s="620"/>
      <c r="J880" s="618"/>
      <c r="K880" s="618"/>
      <c r="L880" s="618" t="s">
        <v>14</v>
      </c>
      <c r="M880" s="620"/>
      <c r="N880" s="628">
        <v>2</v>
      </c>
      <c r="O880" s="617" t="s">
        <v>236</v>
      </c>
      <c r="P880" s="629">
        <v>250000</v>
      </c>
      <c r="Q880" s="622">
        <f t="shared" si="71"/>
        <v>500000</v>
      </c>
      <c r="R880" s="630"/>
    </row>
    <row r="881" spans="1:18" s="631" customFormat="1" x14ac:dyDescent="0.2">
      <c r="A881" s="625"/>
      <c r="B881" s="626"/>
      <c r="C881" s="627"/>
      <c r="D881" s="618"/>
      <c r="E881" s="620"/>
      <c r="F881" s="620"/>
      <c r="G881" s="620"/>
      <c r="H881" s="620"/>
      <c r="I881" s="620"/>
      <c r="J881" s="618"/>
      <c r="K881" s="618"/>
      <c r="L881" s="618"/>
      <c r="M881" s="620"/>
      <c r="N881" s="628"/>
      <c r="O881" s="617"/>
      <c r="P881" s="629"/>
      <c r="Q881" s="622"/>
      <c r="R881" s="630"/>
    </row>
    <row r="882" spans="1:18" s="624" customFormat="1" x14ac:dyDescent="0.2">
      <c r="A882" s="617"/>
      <c r="B882" s="618"/>
      <c r="C882" s="618" t="s">
        <v>481</v>
      </c>
      <c r="D882" s="618"/>
      <c r="E882" s="619"/>
      <c r="F882" s="618"/>
      <c r="G882" s="620"/>
      <c r="H882" s="620"/>
      <c r="I882" s="620"/>
      <c r="J882" s="620"/>
      <c r="K882" s="620"/>
      <c r="L882" s="620"/>
      <c r="M882" s="620"/>
      <c r="N882" s="617"/>
      <c r="O882" s="617"/>
      <c r="P882" s="621"/>
      <c r="Q882" s="622">
        <f>SUM(Q883:Q886)</f>
        <v>66752000</v>
      </c>
      <c r="R882" s="623"/>
    </row>
    <row r="883" spans="1:18" s="631" customFormat="1" x14ac:dyDescent="0.2">
      <c r="A883" s="625"/>
      <c r="B883" s="626"/>
      <c r="C883" s="627" t="s">
        <v>678</v>
      </c>
      <c r="D883" s="626"/>
      <c r="E883" s="626"/>
      <c r="F883" s="618" t="s">
        <v>9</v>
      </c>
      <c r="G883" s="620">
        <v>32</v>
      </c>
      <c r="H883" s="620" t="s">
        <v>10</v>
      </c>
      <c r="I883" s="620" t="s">
        <v>11</v>
      </c>
      <c r="J883" s="620">
        <v>14</v>
      </c>
      <c r="K883" s="620" t="s">
        <v>12</v>
      </c>
      <c r="L883" s="618" t="s">
        <v>14</v>
      </c>
      <c r="M883" s="620"/>
      <c r="N883" s="628">
        <f t="shared" ref="N883:N886" si="72">G883*J883</f>
        <v>448</v>
      </c>
      <c r="O883" s="617" t="s">
        <v>16</v>
      </c>
      <c r="P883" s="629">
        <v>40000</v>
      </c>
      <c r="Q883" s="622">
        <f t="shared" ref="Q883:Q886" si="73">N883*P883</f>
        <v>17920000</v>
      </c>
      <c r="R883" s="630"/>
    </row>
    <row r="884" spans="1:18" s="631" customFormat="1" x14ac:dyDescent="0.2">
      <c r="A884" s="625"/>
      <c r="B884" s="626"/>
      <c r="C884" s="619" t="s">
        <v>691</v>
      </c>
      <c r="D884" s="626"/>
      <c r="E884" s="626"/>
      <c r="F884" s="618" t="s">
        <v>9</v>
      </c>
      <c r="G884" s="620">
        <f>G883</f>
        <v>32</v>
      </c>
      <c r="H884" s="620" t="s">
        <v>10</v>
      </c>
      <c r="I884" s="620" t="s">
        <v>11</v>
      </c>
      <c r="J884" s="620">
        <v>14</v>
      </c>
      <c r="K884" s="620" t="s">
        <v>12</v>
      </c>
      <c r="L884" s="618" t="s">
        <v>14</v>
      </c>
      <c r="M884" s="620"/>
      <c r="N884" s="628">
        <f t="shared" si="72"/>
        <v>448</v>
      </c>
      <c r="O884" s="617" t="s">
        <v>16</v>
      </c>
      <c r="P884" s="629">
        <v>19000</v>
      </c>
      <c r="Q884" s="622">
        <f t="shared" si="73"/>
        <v>8512000</v>
      </c>
      <c r="R884" s="630"/>
    </row>
    <row r="885" spans="1:18" s="631" customFormat="1" x14ac:dyDescent="0.2">
      <c r="A885" s="625"/>
      <c r="B885" s="626"/>
      <c r="C885" s="627" t="s">
        <v>679</v>
      </c>
      <c r="D885" s="626"/>
      <c r="E885" s="626"/>
      <c r="F885" s="618" t="s">
        <v>9</v>
      </c>
      <c r="G885" s="620">
        <f t="shared" ref="G885:G886" si="74">G884</f>
        <v>32</v>
      </c>
      <c r="H885" s="620" t="s">
        <v>10</v>
      </c>
      <c r="I885" s="620" t="s">
        <v>11</v>
      </c>
      <c r="J885" s="620">
        <v>14</v>
      </c>
      <c r="K885" s="620" t="s">
        <v>12</v>
      </c>
      <c r="L885" s="618" t="s">
        <v>14</v>
      </c>
      <c r="M885" s="620"/>
      <c r="N885" s="628">
        <f t="shared" si="72"/>
        <v>448</v>
      </c>
      <c r="O885" s="617" t="s">
        <v>16</v>
      </c>
      <c r="P885" s="629">
        <v>82000</v>
      </c>
      <c r="Q885" s="622">
        <f t="shared" si="73"/>
        <v>36736000</v>
      </c>
      <c r="R885" s="630"/>
    </row>
    <row r="886" spans="1:18" s="631" customFormat="1" x14ac:dyDescent="0.2">
      <c r="A886" s="625"/>
      <c r="B886" s="626"/>
      <c r="C886" s="627" t="s">
        <v>680</v>
      </c>
      <c r="D886" s="626"/>
      <c r="E886" s="626"/>
      <c r="F886" s="618" t="s">
        <v>9</v>
      </c>
      <c r="G886" s="620">
        <f t="shared" si="74"/>
        <v>32</v>
      </c>
      <c r="H886" s="620" t="s">
        <v>10</v>
      </c>
      <c r="I886" s="620" t="s">
        <v>11</v>
      </c>
      <c r="J886" s="620">
        <v>14</v>
      </c>
      <c r="K886" s="620" t="s">
        <v>12</v>
      </c>
      <c r="L886" s="618" t="s">
        <v>14</v>
      </c>
      <c r="M886" s="620"/>
      <c r="N886" s="628">
        <f t="shared" si="72"/>
        <v>448</v>
      </c>
      <c r="O886" s="617" t="s">
        <v>16</v>
      </c>
      <c r="P886" s="629">
        <v>8000</v>
      </c>
      <c r="Q886" s="622">
        <f t="shared" si="73"/>
        <v>3584000</v>
      </c>
      <c r="R886" s="630"/>
    </row>
    <row r="887" spans="1:18" s="631" customFormat="1" x14ac:dyDescent="0.2">
      <c r="A887" s="625"/>
      <c r="B887" s="626"/>
      <c r="C887" s="627"/>
      <c r="D887" s="626"/>
      <c r="E887" s="626"/>
      <c r="F887" s="618"/>
      <c r="G887" s="620"/>
      <c r="H887" s="620"/>
      <c r="I887" s="620"/>
      <c r="J887" s="620"/>
      <c r="K887" s="620"/>
      <c r="L887" s="618"/>
      <c r="M887" s="620"/>
      <c r="N887" s="628"/>
      <c r="O887" s="617"/>
      <c r="P887" s="629"/>
      <c r="Q887" s="622"/>
      <c r="R887" s="630"/>
    </row>
    <row r="888" spans="1:18" s="631" customFormat="1" x14ac:dyDescent="0.2">
      <c r="A888" s="625"/>
      <c r="B888" s="618"/>
      <c r="C888" s="618" t="s">
        <v>482</v>
      </c>
      <c r="D888" s="618"/>
      <c r="E888" s="619"/>
      <c r="F888" s="618"/>
      <c r="G888" s="620"/>
      <c r="H888" s="620"/>
      <c r="I888" s="620"/>
      <c r="J888" s="620"/>
      <c r="K888" s="620"/>
      <c r="L888" s="620"/>
      <c r="M888" s="620"/>
      <c r="N888" s="617"/>
      <c r="O888" s="617"/>
      <c r="P888" s="621"/>
      <c r="Q888" s="622">
        <f>SUM(Q889:Q892)</f>
        <v>49170000</v>
      </c>
      <c r="R888" s="630"/>
    </row>
    <row r="889" spans="1:18" s="631" customFormat="1" x14ac:dyDescent="0.2">
      <c r="A889" s="625"/>
      <c r="B889" s="626"/>
      <c r="C889" s="627" t="s">
        <v>678</v>
      </c>
      <c r="D889" s="626"/>
      <c r="E889" s="626"/>
      <c r="F889" s="618" t="s">
        <v>9</v>
      </c>
      <c r="G889" s="620">
        <v>30</v>
      </c>
      <c r="H889" s="620" t="s">
        <v>10</v>
      </c>
      <c r="I889" s="620" t="s">
        <v>11</v>
      </c>
      <c r="J889" s="620">
        <v>11</v>
      </c>
      <c r="K889" s="620" t="s">
        <v>12</v>
      </c>
      <c r="L889" s="618" t="s">
        <v>14</v>
      </c>
      <c r="M889" s="620"/>
      <c r="N889" s="628">
        <f t="shared" ref="N889:N892" si="75">G889*J889</f>
        <v>330</v>
      </c>
      <c r="O889" s="617" t="s">
        <v>16</v>
      </c>
      <c r="P889" s="629">
        <v>40000</v>
      </c>
      <c r="Q889" s="622">
        <f t="shared" ref="Q889:Q892" si="76">N889*P889</f>
        <v>13200000</v>
      </c>
      <c r="R889" s="630"/>
    </row>
    <row r="890" spans="1:18" s="631" customFormat="1" x14ac:dyDescent="0.2">
      <c r="A890" s="625"/>
      <c r="B890" s="626"/>
      <c r="C890" s="619" t="s">
        <v>691</v>
      </c>
      <c r="D890" s="626"/>
      <c r="E890" s="626"/>
      <c r="F890" s="618" t="s">
        <v>9</v>
      </c>
      <c r="G890" s="620">
        <f>G889</f>
        <v>30</v>
      </c>
      <c r="H890" s="620" t="s">
        <v>10</v>
      </c>
      <c r="I890" s="620" t="s">
        <v>11</v>
      </c>
      <c r="J890" s="620">
        <v>11</v>
      </c>
      <c r="K890" s="620" t="s">
        <v>12</v>
      </c>
      <c r="L890" s="618" t="s">
        <v>14</v>
      </c>
      <c r="M890" s="620"/>
      <c r="N890" s="628">
        <f t="shared" si="75"/>
        <v>330</v>
      </c>
      <c r="O890" s="617" t="s">
        <v>16</v>
      </c>
      <c r="P890" s="629">
        <v>19000</v>
      </c>
      <c r="Q890" s="622">
        <f t="shared" si="76"/>
        <v>6270000</v>
      </c>
      <c r="R890" s="630"/>
    </row>
    <row r="891" spans="1:18" s="631" customFormat="1" x14ac:dyDescent="0.2">
      <c r="A891" s="625"/>
      <c r="B891" s="626"/>
      <c r="C891" s="627" t="s">
        <v>679</v>
      </c>
      <c r="D891" s="626"/>
      <c r="E891" s="626"/>
      <c r="F891" s="618" t="s">
        <v>9</v>
      </c>
      <c r="G891" s="620">
        <f t="shared" ref="G891:G892" si="77">G890</f>
        <v>30</v>
      </c>
      <c r="H891" s="620" t="s">
        <v>10</v>
      </c>
      <c r="I891" s="620" t="s">
        <v>11</v>
      </c>
      <c r="J891" s="620">
        <v>11</v>
      </c>
      <c r="K891" s="620" t="s">
        <v>12</v>
      </c>
      <c r="L891" s="618" t="s">
        <v>14</v>
      </c>
      <c r="M891" s="620"/>
      <c r="N891" s="628">
        <f t="shared" si="75"/>
        <v>330</v>
      </c>
      <c r="O891" s="617" t="s">
        <v>16</v>
      </c>
      <c r="P891" s="629">
        <v>82000</v>
      </c>
      <c r="Q891" s="622">
        <f t="shared" si="76"/>
        <v>27060000</v>
      </c>
      <c r="R891" s="630"/>
    </row>
    <row r="892" spans="1:18" s="631" customFormat="1" x14ac:dyDescent="0.2">
      <c r="A892" s="625"/>
      <c r="B892" s="626"/>
      <c r="C892" s="627" t="s">
        <v>680</v>
      </c>
      <c r="D892" s="626"/>
      <c r="E892" s="626"/>
      <c r="F892" s="618" t="s">
        <v>9</v>
      </c>
      <c r="G892" s="620">
        <f t="shared" si="77"/>
        <v>30</v>
      </c>
      <c r="H892" s="620" t="s">
        <v>10</v>
      </c>
      <c r="I892" s="620" t="s">
        <v>11</v>
      </c>
      <c r="J892" s="620">
        <v>11</v>
      </c>
      <c r="K892" s="620" t="s">
        <v>12</v>
      </c>
      <c r="L892" s="618" t="s">
        <v>14</v>
      </c>
      <c r="M892" s="620"/>
      <c r="N892" s="628">
        <f t="shared" si="75"/>
        <v>330</v>
      </c>
      <c r="O892" s="617" t="s">
        <v>16</v>
      </c>
      <c r="P892" s="629">
        <v>8000</v>
      </c>
      <c r="Q892" s="622">
        <f t="shared" si="76"/>
        <v>2640000</v>
      </c>
      <c r="R892" s="630"/>
    </row>
    <row r="893" spans="1:18" x14ac:dyDescent="0.2">
      <c r="A893" s="51"/>
      <c r="B893" s="615"/>
      <c r="C893" s="3"/>
      <c r="D893" s="888"/>
      <c r="E893" s="888"/>
      <c r="F893" s="5"/>
      <c r="G893" s="19"/>
      <c r="H893" s="19"/>
      <c r="I893" s="19"/>
      <c r="J893" s="19"/>
      <c r="K893" s="896"/>
      <c r="L893" s="5"/>
      <c r="M893" s="896"/>
      <c r="N893" s="22"/>
      <c r="O893" s="1"/>
      <c r="P893" s="14"/>
      <c r="Q893" s="370"/>
      <c r="R893" s="28"/>
    </row>
    <row r="894" spans="1:18" s="633" customFormat="1" ht="12" customHeight="1" x14ac:dyDescent="0.2">
      <c r="A894" s="708"/>
      <c r="B894" s="709"/>
      <c r="C894" s="709" t="s">
        <v>694</v>
      </c>
      <c r="D894" s="709"/>
      <c r="E894" s="710"/>
      <c r="F894" s="709"/>
      <c r="G894" s="711"/>
      <c r="H894" s="711"/>
      <c r="I894" s="711"/>
      <c r="J894" s="711"/>
      <c r="K894" s="711"/>
      <c r="L894" s="711"/>
      <c r="M894" s="711"/>
      <c r="N894" s="708"/>
      <c r="O894" s="708"/>
      <c r="P894" s="712"/>
      <c r="Q894" s="713">
        <f>Q895+Q896</f>
        <v>19700000</v>
      </c>
      <c r="R894" s="707">
        <f>Q894+Q898+Q903+Q908</f>
        <v>138800000</v>
      </c>
    </row>
    <row r="895" spans="1:18" s="719" customFormat="1" x14ac:dyDescent="0.2">
      <c r="A895" s="632"/>
      <c r="B895" s="714"/>
      <c r="C895" s="715" t="s">
        <v>695</v>
      </c>
      <c r="D895" s="709" t="s">
        <v>9</v>
      </c>
      <c r="E895" s="711">
        <v>10</v>
      </c>
      <c r="F895" s="711" t="s">
        <v>10</v>
      </c>
      <c r="G895" s="711" t="s">
        <v>11</v>
      </c>
      <c r="H895" s="711">
        <v>4</v>
      </c>
      <c r="I895" s="711" t="s">
        <v>12</v>
      </c>
      <c r="J895" s="709" t="s">
        <v>11</v>
      </c>
      <c r="K895" s="709">
        <v>3</v>
      </c>
      <c r="L895" s="709" t="s">
        <v>8</v>
      </c>
      <c r="M895" s="709" t="s">
        <v>14</v>
      </c>
      <c r="N895" s="716">
        <f>K895*H895*E895</f>
        <v>120</v>
      </c>
      <c r="O895" s="708" t="s">
        <v>16</v>
      </c>
      <c r="P895" s="717">
        <v>160000</v>
      </c>
      <c r="Q895" s="713">
        <f t="shared" ref="Q895:Q896" si="78">N895*P895</f>
        <v>19200000</v>
      </c>
      <c r="R895" s="718"/>
    </row>
    <row r="896" spans="1:18" s="719" customFormat="1" x14ac:dyDescent="0.2">
      <c r="A896" s="632"/>
      <c r="B896" s="714"/>
      <c r="C896" s="715" t="s">
        <v>677</v>
      </c>
      <c r="D896" s="709" t="s">
        <v>9</v>
      </c>
      <c r="E896" s="711"/>
      <c r="F896" s="711">
        <v>3</v>
      </c>
      <c r="G896" s="711" t="s">
        <v>8</v>
      </c>
      <c r="H896" s="711"/>
      <c r="I896" s="711"/>
      <c r="J896" s="709"/>
      <c r="K896" s="709"/>
      <c r="L896" s="709" t="s">
        <v>14</v>
      </c>
      <c r="M896" s="711"/>
      <c r="N896" s="716">
        <v>2</v>
      </c>
      <c r="O896" s="708" t="s">
        <v>236</v>
      </c>
      <c r="P896" s="717">
        <v>250000</v>
      </c>
      <c r="Q896" s="713">
        <f t="shared" si="78"/>
        <v>500000</v>
      </c>
      <c r="R896" s="718"/>
    </row>
    <row r="897" spans="1:18" s="719" customFormat="1" x14ac:dyDescent="0.2">
      <c r="A897" s="632"/>
      <c r="B897" s="721"/>
      <c r="C897" s="715"/>
      <c r="D897" s="709"/>
      <c r="E897" s="711"/>
      <c r="F897" s="711"/>
      <c r="G897" s="711"/>
      <c r="H897" s="711"/>
      <c r="I897" s="711"/>
      <c r="J897" s="709"/>
      <c r="K897" s="709"/>
      <c r="L897" s="709"/>
      <c r="M897" s="711"/>
      <c r="N897" s="716"/>
      <c r="O897" s="708"/>
      <c r="P897" s="717"/>
      <c r="Q897" s="720"/>
      <c r="R897" s="718"/>
    </row>
    <row r="898" spans="1:18" s="633" customFormat="1" x14ac:dyDescent="0.2">
      <c r="A898" s="632"/>
      <c r="C898" s="634" t="s">
        <v>682</v>
      </c>
      <c r="D898" s="635"/>
      <c r="E898" s="635"/>
      <c r="F898" s="635"/>
      <c r="G898" s="635"/>
      <c r="H898" s="635"/>
      <c r="I898" s="635"/>
      <c r="J898" s="635"/>
      <c r="K898" s="635"/>
      <c r="L898" s="635"/>
      <c r="M898" s="635"/>
      <c r="N898" s="632"/>
      <c r="O898" s="632"/>
      <c r="P898" s="632"/>
      <c r="Q898" s="636">
        <f>SUM(Q899:Q901)</f>
        <v>44400000</v>
      </c>
      <c r="R898" s="707"/>
    </row>
    <row r="899" spans="1:18" s="633" customFormat="1" x14ac:dyDescent="0.2">
      <c r="A899" s="632"/>
      <c r="B899" s="634"/>
      <c r="C899" s="638" t="s">
        <v>496</v>
      </c>
      <c r="D899" s="639" t="s">
        <v>118</v>
      </c>
      <c r="E899" s="635">
        <v>60</v>
      </c>
      <c r="F899" s="635" t="s">
        <v>303</v>
      </c>
      <c r="G899" s="635" t="s">
        <v>11</v>
      </c>
      <c r="H899" s="635">
        <v>6</v>
      </c>
      <c r="I899" s="635" t="s">
        <v>497</v>
      </c>
      <c r="J899" s="635" t="s">
        <v>11</v>
      </c>
      <c r="K899" s="635">
        <v>4</v>
      </c>
      <c r="L899" s="635" t="s">
        <v>498</v>
      </c>
      <c r="M899" s="635" t="s">
        <v>119</v>
      </c>
      <c r="N899" s="632">
        <f>E899*H899*K899</f>
        <v>1440</v>
      </c>
      <c r="O899" s="632" t="s">
        <v>16</v>
      </c>
      <c r="P899" s="640">
        <v>15000</v>
      </c>
      <c r="Q899" s="641">
        <f>N899*P899</f>
        <v>21600000</v>
      </c>
      <c r="R899" s="637"/>
    </row>
    <row r="900" spans="1:18" s="633" customFormat="1" x14ac:dyDescent="0.2">
      <c r="A900" s="632"/>
      <c r="B900" s="639"/>
      <c r="C900" s="638" t="s">
        <v>499</v>
      </c>
      <c r="D900" s="639" t="s">
        <v>118</v>
      </c>
      <c r="E900" s="635">
        <v>8</v>
      </c>
      <c r="F900" s="635" t="s">
        <v>500</v>
      </c>
      <c r="G900" s="635" t="s">
        <v>11</v>
      </c>
      <c r="H900" s="635">
        <v>6</v>
      </c>
      <c r="I900" s="635" t="s">
        <v>236</v>
      </c>
      <c r="J900" s="635" t="s">
        <v>11</v>
      </c>
      <c r="K900" s="635">
        <v>4</v>
      </c>
      <c r="L900" s="635" t="s">
        <v>501</v>
      </c>
      <c r="M900" s="635" t="s">
        <v>119</v>
      </c>
      <c r="N900" s="632">
        <f>E900*H900*K900</f>
        <v>192</v>
      </c>
      <c r="O900" s="632" t="s">
        <v>304</v>
      </c>
      <c r="P900" s="640">
        <v>100000</v>
      </c>
      <c r="Q900" s="641">
        <f>N900*P900</f>
        <v>19200000</v>
      </c>
      <c r="R900" s="637"/>
    </row>
    <row r="901" spans="1:18" s="633" customFormat="1" x14ac:dyDescent="0.2">
      <c r="A901" s="632"/>
      <c r="B901" s="634"/>
      <c r="C901" s="638" t="s">
        <v>502</v>
      </c>
      <c r="D901" s="639"/>
      <c r="E901" s="635">
        <v>6</v>
      </c>
      <c r="F901" s="635" t="s">
        <v>8</v>
      </c>
      <c r="G901" s="635"/>
      <c r="H901" s="635"/>
      <c r="I901" s="635"/>
      <c r="J901" s="635"/>
      <c r="K901" s="635"/>
      <c r="L901" s="635"/>
      <c r="M901" s="635"/>
      <c r="N901" s="642">
        <f>E901</f>
        <v>6</v>
      </c>
      <c r="O901" s="632" t="s">
        <v>8</v>
      </c>
      <c r="P901" s="640">
        <v>600000</v>
      </c>
      <c r="Q901" s="641">
        <f>N901*P901</f>
        <v>3600000</v>
      </c>
      <c r="R901" s="637"/>
    </row>
    <row r="902" spans="1:18" s="633" customFormat="1" x14ac:dyDescent="0.2">
      <c r="A902" s="632"/>
      <c r="B902" s="639"/>
      <c r="C902" s="639"/>
      <c r="D902" s="639"/>
      <c r="E902" s="643"/>
      <c r="F902" s="639"/>
      <c r="G902" s="635"/>
      <c r="H902" s="635"/>
      <c r="I902" s="635"/>
      <c r="J902" s="635"/>
      <c r="K902" s="635"/>
      <c r="L902" s="635"/>
      <c r="M902" s="635"/>
      <c r="N902" s="632"/>
      <c r="O902" s="632"/>
      <c r="P902" s="644"/>
      <c r="Q902" s="636"/>
      <c r="R902" s="637"/>
    </row>
    <row r="903" spans="1:18" s="633" customFormat="1" x14ac:dyDescent="0.2">
      <c r="A903" s="708"/>
      <c r="B903" s="722"/>
      <c r="C903" s="1066" t="s">
        <v>516</v>
      </c>
      <c r="D903" s="1066"/>
      <c r="E903" s="1066"/>
      <c r="F903" s="1066"/>
      <c r="G903" s="1066"/>
      <c r="H903" s="1066"/>
      <c r="I903" s="723"/>
      <c r="J903" s="723"/>
      <c r="K903" s="724"/>
      <c r="L903" s="725"/>
      <c r="M903" s="711"/>
      <c r="N903" s="708"/>
      <c r="O903" s="708"/>
      <c r="P903" s="724"/>
      <c r="Q903" s="720">
        <f>SUM(Q904:Q906)</f>
        <v>19500000</v>
      </c>
      <c r="R903" s="637"/>
    </row>
    <row r="904" spans="1:18" s="633" customFormat="1" x14ac:dyDescent="0.2">
      <c r="A904" s="708"/>
      <c r="B904" s="710"/>
      <c r="C904" s="710" t="s">
        <v>84</v>
      </c>
      <c r="D904" s="722">
        <v>100</v>
      </c>
      <c r="E904" s="726" t="s">
        <v>10</v>
      </c>
      <c r="F904" s="726" t="s">
        <v>11</v>
      </c>
      <c r="G904" s="726">
        <v>1</v>
      </c>
      <c r="H904" s="639" t="s">
        <v>498</v>
      </c>
      <c r="I904" s="726" t="s">
        <v>11</v>
      </c>
      <c r="J904" s="726">
        <v>3</v>
      </c>
      <c r="K904" s="726" t="s">
        <v>8</v>
      </c>
      <c r="L904" s="709"/>
      <c r="M904" s="711"/>
      <c r="N904" s="708">
        <f>D904*G904*J904</f>
        <v>300</v>
      </c>
      <c r="O904" s="708" t="s">
        <v>24</v>
      </c>
      <c r="P904" s="727">
        <v>45000</v>
      </c>
      <c r="Q904" s="720">
        <f t="shared" ref="Q904:Q906" si="79">N904*P904</f>
        <v>13500000</v>
      </c>
      <c r="R904" s="637"/>
    </row>
    <row r="905" spans="1:18" s="633" customFormat="1" x14ac:dyDescent="0.2">
      <c r="A905" s="708"/>
      <c r="B905" s="710"/>
      <c r="C905" s="710" t="s">
        <v>85</v>
      </c>
      <c r="D905" s="722">
        <v>100</v>
      </c>
      <c r="E905" s="726" t="s">
        <v>10</v>
      </c>
      <c r="F905" s="726" t="s">
        <v>11</v>
      </c>
      <c r="G905" s="726">
        <v>1</v>
      </c>
      <c r="H905" s="729" t="s">
        <v>498</v>
      </c>
      <c r="I905" s="726" t="s">
        <v>11</v>
      </c>
      <c r="J905" s="726">
        <v>3</v>
      </c>
      <c r="K905" s="726" t="s">
        <v>8</v>
      </c>
      <c r="L905" s="709"/>
      <c r="M905" s="711"/>
      <c r="N905" s="708">
        <f>D905*G905*J905</f>
        <v>300</v>
      </c>
      <c r="O905" s="708" t="s">
        <v>24</v>
      </c>
      <c r="P905" s="727">
        <v>15000</v>
      </c>
      <c r="Q905" s="720">
        <f t="shared" si="79"/>
        <v>4500000</v>
      </c>
      <c r="R905" s="637"/>
    </row>
    <row r="906" spans="1:18" s="633" customFormat="1" x14ac:dyDescent="0.2">
      <c r="A906" s="708"/>
      <c r="B906" s="710"/>
      <c r="C906" s="710" t="s">
        <v>168</v>
      </c>
      <c r="D906" s="722"/>
      <c r="E906" s="726"/>
      <c r="F906" s="726"/>
      <c r="G906" s="726"/>
      <c r="H906" s="726">
        <v>3</v>
      </c>
      <c r="I906" s="726" t="s">
        <v>8</v>
      </c>
      <c r="J906" s="726"/>
      <c r="K906" s="728"/>
      <c r="L906" s="892"/>
      <c r="M906" s="711"/>
      <c r="N906" s="708">
        <f>H906</f>
        <v>3</v>
      </c>
      <c r="O906" s="708"/>
      <c r="P906" s="728">
        <v>500000</v>
      </c>
      <c r="Q906" s="720">
        <f t="shared" si="79"/>
        <v>1500000</v>
      </c>
      <c r="R906" s="637"/>
    </row>
    <row r="907" spans="1:18" s="633" customFormat="1" x14ac:dyDescent="0.2">
      <c r="A907" s="632"/>
      <c r="B907" s="639"/>
      <c r="C907" s="643"/>
      <c r="D907" s="639"/>
      <c r="E907" s="635"/>
      <c r="F907" s="635"/>
      <c r="G907" s="635"/>
      <c r="H907" s="635"/>
      <c r="I907" s="635"/>
      <c r="J907" s="635"/>
      <c r="K907" s="635"/>
      <c r="L907" s="635"/>
      <c r="M907" s="635"/>
      <c r="N907" s="642"/>
      <c r="O907" s="632"/>
      <c r="P907" s="640"/>
      <c r="Q907" s="641"/>
      <c r="R907" s="637"/>
    </row>
    <row r="908" spans="1:18" s="633" customFormat="1" x14ac:dyDescent="0.2">
      <c r="A908" s="632"/>
      <c r="B908" s="639"/>
      <c r="C908" s="639" t="s">
        <v>683</v>
      </c>
      <c r="D908" s="639"/>
      <c r="E908" s="635"/>
      <c r="F908" s="635"/>
      <c r="G908" s="635"/>
      <c r="H908" s="635"/>
      <c r="I908" s="635"/>
      <c r="J908" s="635"/>
      <c r="K908" s="635"/>
      <c r="L908" s="635"/>
      <c r="M908" s="639"/>
      <c r="N908" s="632"/>
      <c r="O908" s="632"/>
      <c r="P908" s="644"/>
      <c r="Q908" s="636">
        <f>SUM(Q909:Q911)</f>
        <v>55200000</v>
      </c>
      <c r="R908" s="637"/>
    </row>
    <row r="909" spans="1:18" s="633" customFormat="1" x14ac:dyDescent="0.2">
      <c r="A909" s="632"/>
      <c r="B909" s="639"/>
      <c r="C909" s="643" t="s">
        <v>85</v>
      </c>
      <c r="D909" s="639" t="s">
        <v>118</v>
      </c>
      <c r="E909" s="635">
        <v>60</v>
      </c>
      <c r="F909" s="635" t="s">
        <v>10</v>
      </c>
      <c r="G909" s="635" t="s">
        <v>11</v>
      </c>
      <c r="H909" s="635">
        <v>48</v>
      </c>
      <c r="I909" s="635" t="s">
        <v>8</v>
      </c>
      <c r="J909" s="635" t="s">
        <v>11</v>
      </c>
      <c r="K909" s="635">
        <v>1</v>
      </c>
      <c r="L909" s="635" t="s">
        <v>498</v>
      </c>
      <c r="M909" s="635" t="s">
        <v>119</v>
      </c>
      <c r="N909" s="642">
        <f>E909*H909*K909</f>
        <v>2880</v>
      </c>
      <c r="O909" s="632" t="s">
        <v>16</v>
      </c>
      <c r="P909" s="640">
        <v>15000</v>
      </c>
      <c r="Q909" s="641">
        <f>N909*P909</f>
        <v>43200000</v>
      </c>
      <c r="R909" s="637"/>
    </row>
    <row r="910" spans="1:18" s="633" customFormat="1" x14ac:dyDescent="0.2">
      <c r="A910" s="632"/>
      <c r="B910" s="639"/>
      <c r="C910" s="643" t="s">
        <v>681</v>
      </c>
      <c r="D910" s="639" t="s">
        <v>118</v>
      </c>
      <c r="E910" s="635">
        <v>1</v>
      </c>
      <c r="F910" s="635" t="s">
        <v>10</v>
      </c>
      <c r="G910" s="635" t="s">
        <v>11</v>
      </c>
      <c r="H910" s="635">
        <v>1</v>
      </c>
      <c r="I910" s="635" t="s">
        <v>500</v>
      </c>
      <c r="J910" s="635" t="s">
        <v>11</v>
      </c>
      <c r="K910" s="635">
        <v>48</v>
      </c>
      <c r="L910" s="635" t="s">
        <v>8</v>
      </c>
      <c r="M910" s="635" t="s">
        <v>119</v>
      </c>
      <c r="N910" s="642">
        <f>E910*H910*K910</f>
        <v>48</v>
      </c>
      <c r="O910" s="632" t="s">
        <v>16</v>
      </c>
      <c r="P910" s="640">
        <v>100000</v>
      </c>
      <c r="Q910" s="641">
        <f t="shared" ref="Q910:Q911" si="80">N910*P910</f>
        <v>4800000</v>
      </c>
      <c r="R910" s="637"/>
    </row>
    <row r="911" spans="1:18" s="633" customFormat="1" x14ac:dyDescent="0.2">
      <c r="A911" s="632"/>
      <c r="B911" s="639"/>
      <c r="C911" s="643" t="s">
        <v>168</v>
      </c>
      <c r="D911" s="639"/>
      <c r="E911" s="635">
        <v>48</v>
      </c>
      <c r="F911" s="635" t="s">
        <v>8</v>
      </c>
      <c r="G911" s="635"/>
      <c r="H911" s="635"/>
      <c r="I911" s="635"/>
      <c r="J911" s="635"/>
      <c r="K911" s="635"/>
      <c r="L911" s="635"/>
      <c r="M911" s="635"/>
      <c r="N911" s="642">
        <f>E911</f>
        <v>48</v>
      </c>
      <c r="O911" s="632" t="s">
        <v>8</v>
      </c>
      <c r="P911" s="640">
        <v>150000</v>
      </c>
      <c r="Q911" s="641">
        <f t="shared" si="80"/>
        <v>7200000</v>
      </c>
      <c r="R911" s="637"/>
    </row>
    <row r="912" spans="1:18" s="54" customFormat="1" x14ac:dyDescent="0.2">
      <c r="A912" s="20"/>
      <c r="B912" s="5"/>
      <c r="C912" s="52"/>
      <c r="D912" s="5"/>
      <c r="E912" s="455"/>
      <c r="F912" s="455"/>
      <c r="G912" s="455"/>
      <c r="H912" s="455"/>
      <c r="I912" s="455"/>
      <c r="J912" s="455"/>
      <c r="K912" s="455"/>
      <c r="L912" s="455"/>
      <c r="M912" s="455"/>
      <c r="N912" s="294"/>
      <c r="O912" s="20"/>
      <c r="P912" s="616"/>
      <c r="Q912" s="358"/>
      <c r="R912" s="68"/>
    </row>
    <row r="913" spans="1:18" s="651" customFormat="1" x14ac:dyDescent="0.2">
      <c r="A913" s="645"/>
      <c r="B913" s="646"/>
      <c r="C913" s="646" t="s">
        <v>684</v>
      </c>
      <c r="D913" s="646"/>
      <c r="E913" s="646"/>
      <c r="F913" s="647"/>
      <c r="G913" s="647"/>
      <c r="H913" s="647"/>
      <c r="I913" s="647"/>
      <c r="J913" s="647"/>
      <c r="K913" s="648"/>
      <c r="L913" s="647"/>
      <c r="M913" s="647"/>
      <c r="N913" s="645"/>
      <c r="O913" s="645"/>
      <c r="P913" s="648"/>
      <c r="Q913" s="649">
        <f>Q914+Q915</f>
        <v>21480000</v>
      </c>
      <c r="R913" s="706">
        <f>Q913+Q917+Q922+Q927+Q932+Q937+Q942+Q947+Q952+Q957</f>
        <v>125166000</v>
      </c>
    </row>
    <row r="914" spans="1:18" s="1025" customFormat="1" x14ac:dyDescent="0.2">
      <c r="A914" s="1019"/>
      <c r="B914" s="1020"/>
      <c r="C914" s="1021" t="s">
        <v>695</v>
      </c>
      <c r="D914" s="646" t="s">
        <v>9</v>
      </c>
      <c r="E914" s="647">
        <v>8</v>
      </c>
      <c r="F914" s="647" t="s">
        <v>10</v>
      </c>
      <c r="G914" s="647" t="s">
        <v>11</v>
      </c>
      <c r="H914" s="647">
        <v>4</v>
      </c>
      <c r="I914" s="647" t="s">
        <v>12</v>
      </c>
      <c r="J914" s="646" t="s">
        <v>11</v>
      </c>
      <c r="K914" s="646">
        <v>4</v>
      </c>
      <c r="L914" s="646" t="s">
        <v>8</v>
      </c>
      <c r="M914" s="646" t="s">
        <v>14</v>
      </c>
      <c r="N914" s="1022">
        <f>K914*H914*E914</f>
        <v>128</v>
      </c>
      <c r="O914" s="645" t="s">
        <v>16</v>
      </c>
      <c r="P914" s="1023">
        <v>160000</v>
      </c>
      <c r="Q914" s="649">
        <f t="shared" ref="Q914:Q915" si="81">N914*P914</f>
        <v>20480000</v>
      </c>
      <c r="R914" s="1024"/>
    </row>
    <row r="915" spans="1:18" s="1025" customFormat="1" x14ac:dyDescent="0.2">
      <c r="A915" s="1019"/>
      <c r="B915" s="1020"/>
      <c r="C915" s="1021" t="s">
        <v>677</v>
      </c>
      <c r="D915" s="646" t="s">
        <v>9</v>
      </c>
      <c r="E915" s="647"/>
      <c r="F915" s="647">
        <v>4</v>
      </c>
      <c r="G915" s="647" t="s">
        <v>8</v>
      </c>
      <c r="H915" s="647"/>
      <c r="I915" s="647"/>
      <c r="J915" s="646"/>
      <c r="K915" s="646"/>
      <c r="L915" s="646" t="s">
        <v>14</v>
      </c>
      <c r="M915" s="647"/>
      <c r="N915" s="1022">
        <f>F915</f>
        <v>4</v>
      </c>
      <c r="O915" s="645" t="s">
        <v>236</v>
      </c>
      <c r="P915" s="1023">
        <v>250000</v>
      </c>
      <c r="Q915" s="649">
        <f t="shared" si="81"/>
        <v>1000000</v>
      </c>
      <c r="R915" s="1024"/>
    </row>
    <row r="916" spans="1:18" s="651" customFormat="1" x14ac:dyDescent="0.2">
      <c r="A916" s="645"/>
      <c r="B916" s="646"/>
      <c r="C916" s="652"/>
      <c r="D916" s="646"/>
      <c r="E916" s="646"/>
      <c r="F916" s="647"/>
      <c r="G916" s="647"/>
      <c r="H916" s="647"/>
      <c r="I916" s="647"/>
      <c r="J916" s="647"/>
      <c r="K916" s="648"/>
      <c r="L916" s="647"/>
      <c r="M916" s="647"/>
      <c r="N916" s="645"/>
      <c r="O916" s="645"/>
      <c r="P916" s="648"/>
      <c r="Q916" s="653"/>
      <c r="R916" s="650"/>
    </row>
    <row r="917" spans="1:18" s="651" customFormat="1" x14ac:dyDescent="0.2">
      <c r="A917" s="645"/>
      <c r="B917" s="654"/>
      <c r="C917" s="646" t="s">
        <v>685</v>
      </c>
      <c r="D917" s="646"/>
      <c r="E917" s="646"/>
      <c r="F917" s="646"/>
      <c r="G917" s="646"/>
      <c r="H917" s="646"/>
      <c r="I917" s="646"/>
      <c r="J917" s="646"/>
      <c r="K917" s="646"/>
      <c r="L917" s="646"/>
      <c r="M917" s="647"/>
      <c r="N917" s="645"/>
      <c r="O917" s="645"/>
      <c r="P917" s="646"/>
      <c r="Q917" s="653">
        <f>SUM(Q918:Q920)</f>
        <v>9140000</v>
      </c>
      <c r="R917" s="650"/>
    </row>
    <row r="918" spans="1:18" s="651" customFormat="1" x14ac:dyDescent="0.2">
      <c r="A918" s="645"/>
      <c r="B918" s="646"/>
      <c r="C918" s="652" t="s">
        <v>84</v>
      </c>
      <c r="D918" s="646">
        <v>48</v>
      </c>
      <c r="E918" s="647" t="s">
        <v>10</v>
      </c>
      <c r="F918" s="647" t="s">
        <v>11</v>
      </c>
      <c r="G918" s="647">
        <v>3</v>
      </c>
      <c r="H918" s="647" t="s">
        <v>12</v>
      </c>
      <c r="I918" s="647" t="s">
        <v>11</v>
      </c>
      <c r="J918" s="647">
        <v>1</v>
      </c>
      <c r="K918" s="655" t="s">
        <v>8</v>
      </c>
      <c r="L918" s="647"/>
      <c r="M918" s="647"/>
      <c r="N918" s="645">
        <f t="shared" ref="N918:N919" si="82">D918*G918*J918</f>
        <v>144</v>
      </c>
      <c r="O918" s="645" t="s">
        <v>24</v>
      </c>
      <c r="P918" s="655">
        <v>45000</v>
      </c>
      <c r="Q918" s="653">
        <f t="shared" ref="Q918:Q935" si="83">N918*P918</f>
        <v>6480000</v>
      </c>
      <c r="R918" s="650"/>
    </row>
    <row r="919" spans="1:18" s="651" customFormat="1" x14ac:dyDescent="0.2">
      <c r="A919" s="645"/>
      <c r="B919" s="646"/>
      <c r="C919" s="652" t="s">
        <v>85</v>
      </c>
      <c r="D919" s="646">
        <v>48</v>
      </c>
      <c r="E919" s="647" t="s">
        <v>10</v>
      </c>
      <c r="F919" s="647" t="s">
        <v>11</v>
      </c>
      <c r="G919" s="647">
        <v>3</v>
      </c>
      <c r="H919" s="647" t="s">
        <v>12</v>
      </c>
      <c r="I919" s="647" t="s">
        <v>11</v>
      </c>
      <c r="J919" s="647">
        <v>1</v>
      </c>
      <c r="K919" s="655" t="s">
        <v>8</v>
      </c>
      <c r="L919" s="647"/>
      <c r="M919" s="647"/>
      <c r="N919" s="645">
        <f t="shared" si="82"/>
        <v>144</v>
      </c>
      <c r="O919" s="645" t="s">
        <v>24</v>
      </c>
      <c r="P919" s="655">
        <v>15000</v>
      </c>
      <c r="Q919" s="653">
        <f t="shared" si="83"/>
        <v>2160000</v>
      </c>
      <c r="R919" s="650"/>
    </row>
    <row r="920" spans="1:18" s="651" customFormat="1" x14ac:dyDescent="0.2">
      <c r="A920" s="645"/>
      <c r="B920" s="646"/>
      <c r="C920" s="652" t="s">
        <v>168</v>
      </c>
      <c r="D920" s="646"/>
      <c r="E920" s="646"/>
      <c r="F920" s="647"/>
      <c r="G920" s="647"/>
      <c r="H920" s="647"/>
      <c r="I920" s="647"/>
      <c r="J920" s="647"/>
      <c r="K920" s="655"/>
      <c r="L920" s="647"/>
      <c r="M920" s="647"/>
      <c r="N920" s="645">
        <v>1</v>
      </c>
      <c r="O920" s="645" t="s">
        <v>236</v>
      </c>
      <c r="P920" s="655">
        <v>500000</v>
      </c>
      <c r="Q920" s="653">
        <f t="shared" si="83"/>
        <v>500000</v>
      </c>
      <c r="R920" s="650"/>
    </row>
    <row r="921" spans="1:18" s="651" customFormat="1" x14ac:dyDescent="0.2">
      <c r="A921" s="645"/>
      <c r="B921" s="646"/>
      <c r="C921" s="652"/>
      <c r="D921" s="646"/>
      <c r="E921" s="646"/>
      <c r="F921" s="647"/>
      <c r="G921" s="647"/>
      <c r="H921" s="647"/>
      <c r="I921" s="647"/>
      <c r="J921" s="647"/>
      <c r="K921" s="655"/>
      <c r="L921" s="647"/>
      <c r="M921" s="647"/>
      <c r="N921" s="645"/>
      <c r="O921" s="645"/>
      <c r="P921" s="655"/>
      <c r="Q921" s="653"/>
      <c r="R921" s="650"/>
    </row>
    <row r="922" spans="1:18" s="651" customFormat="1" x14ac:dyDescent="0.2">
      <c r="A922" s="645"/>
      <c r="B922" s="656"/>
      <c r="C922" s="1067" t="s">
        <v>512</v>
      </c>
      <c r="D922" s="1067"/>
      <c r="E922" s="1067"/>
      <c r="F922" s="1067"/>
      <c r="G922" s="1067"/>
      <c r="H922" s="1067"/>
      <c r="I922" s="1067"/>
      <c r="J922" s="657"/>
      <c r="K922" s="657"/>
      <c r="L922" s="657"/>
      <c r="M922" s="647"/>
      <c r="N922" s="645"/>
      <c r="O922" s="645"/>
      <c r="P922" s="657"/>
      <c r="Q922" s="653">
        <f>SUM(Q923:Q925)</f>
        <v>13520000</v>
      </c>
      <c r="R922" s="650"/>
    </row>
    <row r="923" spans="1:18" s="651" customFormat="1" x14ac:dyDescent="0.2">
      <c r="A923" s="645"/>
      <c r="B923" s="658"/>
      <c r="C923" s="652" t="s">
        <v>84</v>
      </c>
      <c r="D923" s="656">
        <v>48</v>
      </c>
      <c r="E923" s="659" t="s">
        <v>10</v>
      </c>
      <c r="F923" s="659" t="s">
        <v>11</v>
      </c>
      <c r="G923" s="659">
        <v>1</v>
      </c>
      <c r="H923" s="659" t="s">
        <v>11</v>
      </c>
      <c r="I923" s="659">
        <v>4</v>
      </c>
      <c r="J923" s="659" t="s">
        <v>8</v>
      </c>
      <c r="K923" s="655"/>
      <c r="L923" s="898"/>
      <c r="M923" s="647"/>
      <c r="N923" s="645">
        <f>D923*G923*I923</f>
        <v>192</v>
      </c>
      <c r="O923" s="645" t="s">
        <v>24</v>
      </c>
      <c r="P923" s="655">
        <v>45000</v>
      </c>
      <c r="Q923" s="653">
        <f t="shared" si="83"/>
        <v>8640000</v>
      </c>
      <c r="R923" s="650"/>
    </row>
    <row r="924" spans="1:18" s="651" customFormat="1" x14ac:dyDescent="0.2">
      <c r="A924" s="645"/>
      <c r="B924" s="658"/>
      <c r="C924" s="652" t="s">
        <v>85</v>
      </c>
      <c r="D924" s="656">
        <v>48</v>
      </c>
      <c r="E924" s="659" t="s">
        <v>10</v>
      </c>
      <c r="F924" s="659" t="s">
        <v>11</v>
      </c>
      <c r="G924" s="659">
        <v>1</v>
      </c>
      <c r="H924" s="659" t="s">
        <v>11</v>
      </c>
      <c r="I924" s="659">
        <v>4</v>
      </c>
      <c r="J924" s="659" t="s">
        <v>8</v>
      </c>
      <c r="K924" s="655"/>
      <c r="L924" s="898"/>
      <c r="M924" s="647"/>
      <c r="N924" s="645">
        <f>D924*G924*I924</f>
        <v>192</v>
      </c>
      <c r="O924" s="645" t="s">
        <v>24</v>
      </c>
      <c r="P924" s="655">
        <v>15000</v>
      </c>
      <c r="Q924" s="653">
        <f t="shared" si="83"/>
        <v>2880000</v>
      </c>
      <c r="R924" s="650"/>
    </row>
    <row r="925" spans="1:18" s="651" customFormat="1" x14ac:dyDescent="0.2">
      <c r="A925" s="645"/>
      <c r="B925" s="658"/>
      <c r="C925" s="652" t="s">
        <v>168</v>
      </c>
      <c r="D925" s="656"/>
      <c r="E925" s="659"/>
      <c r="F925" s="659"/>
      <c r="G925" s="659"/>
      <c r="H925" s="659">
        <v>4</v>
      </c>
      <c r="I925" s="659" t="s">
        <v>8</v>
      </c>
      <c r="J925" s="659"/>
      <c r="K925" s="655"/>
      <c r="L925" s="898"/>
      <c r="M925" s="647"/>
      <c r="N925" s="645">
        <v>4</v>
      </c>
      <c r="O925" s="645" t="s">
        <v>236</v>
      </c>
      <c r="P925" s="655">
        <v>500000</v>
      </c>
      <c r="Q925" s="653">
        <f t="shared" si="83"/>
        <v>2000000</v>
      </c>
      <c r="R925" s="650"/>
    </row>
    <row r="926" spans="1:18" s="651" customFormat="1" x14ac:dyDescent="0.2">
      <c r="A926" s="645"/>
      <c r="B926" s="658"/>
      <c r="C926" s="652"/>
      <c r="D926" s="656"/>
      <c r="E926" s="659"/>
      <c r="F926" s="659"/>
      <c r="G926" s="659"/>
      <c r="H926" s="659"/>
      <c r="I926" s="659"/>
      <c r="J926" s="659"/>
      <c r="K926" s="655"/>
      <c r="L926" s="898"/>
      <c r="M926" s="647"/>
      <c r="N926" s="645"/>
      <c r="O926" s="645"/>
      <c r="P926" s="655"/>
      <c r="Q926" s="653"/>
      <c r="R926" s="650"/>
    </row>
    <row r="927" spans="1:18" s="651" customFormat="1" x14ac:dyDescent="0.2">
      <c r="A927" s="645"/>
      <c r="B927" s="656"/>
      <c r="C927" s="1067" t="s">
        <v>515</v>
      </c>
      <c r="D927" s="1067"/>
      <c r="E927" s="1067"/>
      <c r="F927" s="1067"/>
      <c r="G927" s="1067"/>
      <c r="H927" s="1067"/>
      <c r="I927" s="657"/>
      <c r="J927" s="657"/>
      <c r="K927" s="657"/>
      <c r="L927" s="657"/>
      <c r="M927" s="647"/>
      <c r="N927" s="645"/>
      <c r="O927" s="645"/>
      <c r="P927" s="657"/>
      <c r="Q927" s="653">
        <f>SUM(Q928:Q930)</f>
        <v>13520000</v>
      </c>
      <c r="R927" s="650"/>
    </row>
    <row r="928" spans="1:18" s="651" customFormat="1" x14ac:dyDescent="0.2">
      <c r="A928" s="645"/>
      <c r="B928" s="658"/>
      <c r="C928" s="652" t="s">
        <v>84</v>
      </c>
      <c r="D928" s="656">
        <v>48</v>
      </c>
      <c r="E928" s="659" t="s">
        <v>10</v>
      </c>
      <c r="F928" s="659" t="s">
        <v>11</v>
      </c>
      <c r="G928" s="659">
        <v>1</v>
      </c>
      <c r="H928" s="659" t="s">
        <v>11</v>
      </c>
      <c r="I928" s="659">
        <v>4</v>
      </c>
      <c r="J928" s="659" t="s">
        <v>8</v>
      </c>
      <c r="K928" s="655"/>
      <c r="L928" s="898"/>
      <c r="M928" s="647"/>
      <c r="N928" s="645">
        <f t="shared" ref="N928:N929" si="84">D928*G928*I928</f>
        <v>192</v>
      </c>
      <c r="O928" s="645" t="s">
        <v>24</v>
      </c>
      <c r="P928" s="655">
        <v>45000</v>
      </c>
      <c r="Q928" s="653">
        <f t="shared" si="83"/>
        <v>8640000</v>
      </c>
      <c r="R928" s="650"/>
    </row>
    <row r="929" spans="1:18" s="651" customFormat="1" x14ac:dyDescent="0.2">
      <c r="A929" s="645"/>
      <c r="B929" s="658"/>
      <c r="C929" s="652" t="s">
        <v>85</v>
      </c>
      <c r="D929" s="656">
        <v>48</v>
      </c>
      <c r="E929" s="659" t="s">
        <v>10</v>
      </c>
      <c r="F929" s="659" t="s">
        <v>11</v>
      </c>
      <c r="G929" s="659">
        <v>1</v>
      </c>
      <c r="H929" s="659" t="s">
        <v>11</v>
      </c>
      <c r="I929" s="659">
        <v>4</v>
      </c>
      <c r="J929" s="659" t="s">
        <v>8</v>
      </c>
      <c r="K929" s="655"/>
      <c r="L929" s="898"/>
      <c r="M929" s="647"/>
      <c r="N929" s="645">
        <f t="shared" si="84"/>
        <v>192</v>
      </c>
      <c r="O929" s="645" t="s">
        <v>24</v>
      </c>
      <c r="P929" s="655">
        <v>15000</v>
      </c>
      <c r="Q929" s="653">
        <f t="shared" si="83"/>
        <v>2880000</v>
      </c>
      <c r="R929" s="650"/>
    </row>
    <row r="930" spans="1:18" s="651" customFormat="1" x14ac:dyDescent="0.2">
      <c r="A930" s="645"/>
      <c r="B930" s="658"/>
      <c r="C930" s="652" t="s">
        <v>168</v>
      </c>
      <c r="D930" s="656"/>
      <c r="E930" s="659"/>
      <c r="F930" s="659"/>
      <c r="G930" s="659"/>
      <c r="H930" s="659">
        <v>4</v>
      </c>
      <c r="I930" s="659" t="s">
        <v>8</v>
      </c>
      <c r="J930" s="659"/>
      <c r="K930" s="655"/>
      <c r="L930" s="898"/>
      <c r="M930" s="647"/>
      <c r="N930" s="645">
        <v>4</v>
      </c>
      <c r="O930" s="645" t="s">
        <v>236</v>
      </c>
      <c r="P930" s="655">
        <v>500000</v>
      </c>
      <c r="Q930" s="653">
        <f t="shared" si="83"/>
        <v>2000000</v>
      </c>
      <c r="R930" s="650"/>
    </row>
    <row r="931" spans="1:18" s="651" customFormat="1" x14ac:dyDescent="0.2">
      <c r="A931" s="645"/>
      <c r="B931" s="658"/>
      <c r="C931" s="652"/>
      <c r="D931" s="656"/>
      <c r="E931" s="659"/>
      <c r="F931" s="659"/>
      <c r="G931" s="659"/>
      <c r="H931" s="659"/>
      <c r="I931" s="659"/>
      <c r="J931" s="659"/>
      <c r="K931" s="655"/>
      <c r="L931" s="898"/>
      <c r="M931" s="647"/>
      <c r="N931" s="645"/>
      <c r="O931" s="645"/>
      <c r="P931" s="655"/>
      <c r="Q931" s="653"/>
      <c r="R931" s="650"/>
    </row>
    <row r="932" spans="1:18" s="651" customFormat="1" x14ac:dyDescent="0.2">
      <c r="A932" s="645"/>
      <c r="B932" s="656"/>
      <c r="C932" s="1068" t="s">
        <v>516</v>
      </c>
      <c r="D932" s="1068"/>
      <c r="E932" s="1068"/>
      <c r="F932" s="1068"/>
      <c r="G932" s="1068"/>
      <c r="H932" s="1068"/>
      <c r="I932" s="657"/>
      <c r="J932" s="657"/>
      <c r="K932" s="660"/>
      <c r="L932" s="661"/>
      <c r="M932" s="647"/>
      <c r="N932" s="645"/>
      <c r="O932" s="645"/>
      <c r="P932" s="660"/>
      <c r="Q932" s="653">
        <f>SUM(Q933:Q935)</f>
        <v>25320000</v>
      </c>
      <c r="R932" s="650"/>
    </row>
    <row r="933" spans="1:18" s="651" customFormat="1" x14ac:dyDescent="0.2">
      <c r="A933" s="645"/>
      <c r="B933" s="652"/>
      <c r="C933" s="652" t="s">
        <v>84</v>
      </c>
      <c r="D933" s="656">
        <v>62</v>
      </c>
      <c r="E933" s="659" t="s">
        <v>10</v>
      </c>
      <c r="F933" s="659" t="s">
        <v>11</v>
      </c>
      <c r="G933" s="659">
        <v>1</v>
      </c>
      <c r="H933" s="659" t="s">
        <v>11</v>
      </c>
      <c r="I933" s="659">
        <v>6</v>
      </c>
      <c r="J933" s="659" t="s">
        <v>8</v>
      </c>
      <c r="K933" s="662"/>
      <c r="L933" s="646"/>
      <c r="M933" s="647"/>
      <c r="N933" s="645">
        <f>D933*G933*I933</f>
        <v>372</v>
      </c>
      <c r="O933" s="645" t="s">
        <v>24</v>
      </c>
      <c r="P933" s="662">
        <v>45000</v>
      </c>
      <c r="Q933" s="653">
        <f t="shared" si="83"/>
        <v>16740000</v>
      </c>
      <c r="R933" s="650"/>
    </row>
    <row r="934" spans="1:18" s="651" customFormat="1" x14ac:dyDescent="0.2">
      <c r="A934" s="645"/>
      <c r="B934" s="652"/>
      <c r="C934" s="652" t="s">
        <v>85</v>
      </c>
      <c r="D934" s="656">
        <v>62</v>
      </c>
      <c r="E934" s="659" t="s">
        <v>10</v>
      </c>
      <c r="F934" s="659" t="s">
        <v>11</v>
      </c>
      <c r="G934" s="659">
        <v>1</v>
      </c>
      <c r="H934" s="659" t="s">
        <v>11</v>
      </c>
      <c r="I934" s="659">
        <v>6</v>
      </c>
      <c r="J934" s="659" t="s">
        <v>8</v>
      </c>
      <c r="K934" s="662"/>
      <c r="L934" s="646"/>
      <c r="M934" s="647"/>
      <c r="N934" s="645">
        <f>D934*G934*I934</f>
        <v>372</v>
      </c>
      <c r="O934" s="645" t="s">
        <v>24</v>
      </c>
      <c r="P934" s="662">
        <v>15000</v>
      </c>
      <c r="Q934" s="653">
        <f t="shared" si="83"/>
        <v>5580000</v>
      </c>
      <c r="R934" s="650"/>
    </row>
    <row r="935" spans="1:18" s="651" customFormat="1" x14ac:dyDescent="0.2">
      <c r="A935" s="645"/>
      <c r="B935" s="652"/>
      <c r="C935" s="652" t="s">
        <v>168</v>
      </c>
      <c r="D935" s="656"/>
      <c r="E935" s="659"/>
      <c r="F935" s="659"/>
      <c r="G935" s="659"/>
      <c r="H935" s="659">
        <v>6</v>
      </c>
      <c r="I935" s="659" t="s">
        <v>8</v>
      </c>
      <c r="J935" s="659"/>
      <c r="K935" s="655"/>
      <c r="L935" s="898"/>
      <c r="M935" s="647"/>
      <c r="N935" s="645">
        <f>H935</f>
        <v>6</v>
      </c>
      <c r="O935" s="645" t="s">
        <v>236</v>
      </c>
      <c r="P935" s="655">
        <v>500000</v>
      </c>
      <c r="Q935" s="653">
        <f t="shared" si="83"/>
        <v>3000000</v>
      </c>
      <c r="R935" s="650"/>
    </row>
    <row r="936" spans="1:18" s="651" customFormat="1" x14ac:dyDescent="0.2">
      <c r="A936" s="645"/>
      <c r="B936" s="652"/>
      <c r="C936" s="652"/>
      <c r="D936" s="658"/>
      <c r="E936" s="657"/>
      <c r="F936" s="659"/>
      <c r="G936" s="659"/>
      <c r="H936" s="659"/>
      <c r="I936" s="659"/>
      <c r="J936" s="659"/>
      <c r="K936" s="655"/>
      <c r="L936" s="663"/>
      <c r="M936" s="647"/>
      <c r="N936" s="645"/>
      <c r="O936" s="645"/>
      <c r="P936" s="655"/>
      <c r="Q936" s="653"/>
      <c r="R936" s="650"/>
    </row>
    <row r="937" spans="1:18" s="651" customFormat="1" x14ac:dyDescent="0.2">
      <c r="A937" s="645"/>
      <c r="B937" s="656"/>
      <c r="C937" s="1067" t="s">
        <v>517</v>
      </c>
      <c r="D937" s="1067"/>
      <c r="E937" s="1067"/>
      <c r="F937" s="1067"/>
      <c r="G937" s="1067"/>
      <c r="H937" s="1067"/>
      <c r="I937" s="1067"/>
      <c r="J937" s="657"/>
      <c r="K937" s="660"/>
      <c r="L937" s="664"/>
      <c r="M937" s="647"/>
      <c r="N937" s="645"/>
      <c r="O937" s="645"/>
      <c r="P937" s="660"/>
      <c r="Q937" s="653">
        <f>SUM(Q938:Q940)</f>
        <v>7260000</v>
      </c>
      <c r="R937" s="650"/>
    </row>
    <row r="938" spans="1:18" s="651" customFormat="1" x14ac:dyDescent="0.2">
      <c r="A938" s="645"/>
      <c r="B938" s="652"/>
      <c r="C938" s="652" t="s">
        <v>84</v>
      </c>
      <c r="D938" s="656">
        <v>32</v>
      </c>
      <c r="E938" s="659" t="s">
        <v>10</v>
      </c>
      <c r="F938" s="659" t="s">
        <v>11</v>
      </c>
      <c r="G938" s="659">
        <v>1</v>
      </c>
      <c r="H938" s="659" t="s">
        <v>11</v>
      </c>
      <c r="I938" s="659">
        <v>3</v>
      </c>
      <c r="J938" s="659" t="s">
        <v>8</v>
      </c>
      <c r="K938" s="662"/>
      <c r="L938" s="665"/>
      <c r="M938" s="647"/>
      <c r="N938" s="732">
        <f>D938*G938*I938</f>
        <v>96</v>
      </c>
      <c r="O938" s="645" t="s">
        <v>24</v>
      </c>
      <c r="P938" s="662">
        <v>45000</v>
      </c>
      <c r="Q938" s="653">
        <f t="shared" ref="Q938:Q940" si="85">N938*P938</f>
        <v>4320000</v>
      </c>
      <c r="R938" s="650"/>
    </row>
    <row r="939" spans="1:18" s="651" customFormat="1" x14ac:dyDescent="0.2">
      <c r="A939" s="645"/>
      <c r="B939" s="652"/>
      <c r="C939" s="652" t="s">
        <v>85</v>
      </c>
      <c r="D939" s="656">
        <v>32</v>
      </c>
      <c r="E939" s="659" t="s">
        <v>10</v>
      </c>
      <c r="F939" s="659" t="s">
        <v>11</v>
      </c>
      <c r="G939" s="659">
        <v>1</v>
      </c>
      <c r="H939" s="659" t="s">
        <v>11</v>
      </c>
      <c r="I939" s="659">
        <v>3</v>
      </c>
      <c r="J939" s="659" t="s">
        <v>8</v>
      </c>
      <c r="K939" s="662"/>
      <c r="L939" s="666"/>
      <c r="M939" s="647"/>
      <c r="N939" s="732">
        <f>D939*G939*I939</f>
        <v>96</v>
      </c>
      <c r="O939" s="645" t="s">
        <v>24</v>
      </c>
      <c r="P939" s="662">
        <v>15000</v>
      </c>
      <c r="Q939" s="653">
        <f t="shared" si="85"/>
        <v>1440000</v>
      </c>
      <c r="R939" s="650"/>
    </row>
    <row r="940" spans="1:18" s="651" customFormat="1" x14ac:dyDescent="0.2">
      <c r="A940" s="645"/>
      <c r="B940" s="652"/>
      <c r="C940" s="652" t="s">
        <v>168</v>
      </c>
      <c r="D940" s="656"/>
      <c r="E940" s="659"/>
      <c r="F940" s="659"/>
      <c r="G940" s="659"/>
      <c r="H940" s="659">
        <v>3</v>
      </c>
      <c r="I940" s="659" t="s">
        <v>8</v>
      </c>
      <c r="J940" s="659"/>
      <c r="K940" s="655"/>
      <c r="L940" s="667"/>
      <c r="M940" s="647"/>
      <c r="N940" s="645">
        <f>H940</f>
        <v>3</v>
      </c>
      <c r="O940" s="645" t="s">
        <v>236</v>
      </c>
      <c r="P940" s="655">
        <v>500000</v>
      </c>
      <c r="Q940" s="653">
        <f t="shared" si="85"/>
        <v>1500000</v>
      </c>
      <c r="R940" s="650"/>
    </row>
    <row r="941" spans="1:18" s="651" customFormat="1" x14ac:dyDescent="0.2">
      <c r="A941" s="645"/>
      <c r="B941" s="652"/>
      <c r="C941" s="652"/>
      <c r="D941" s="658"/>
      <c r="E941" s="657"/>
      <c r="F941" s="659"/>
      <c r="G941" s="659"/>
      <c r="H941" s="659"/>
      <c r="I941" s="659"/>
      <c r="J941" s="659"/>
      <c r="K941" s="655"/>
      <c r="L941" s="667"/>
      <c r="M941" s="647"/>
      <c r="N941" s="645"/>
      <c r="O941" s="645"/>
      <c r="P941" s="655"/>
      <c r="Q941" s="653"/>
      <c r="R941" s="650"/>
    </row>
    <row r="942" spans="1:18" s="651" customFormat="1" x14ac:dyDescent="0.2">
      <c r="A942" s="645"/>
      <c r="B942" s="654"/>
      <c r="C942" s="646" t="s">
        <v>686</v>
      </c>
      <c r="D942" s="646"/>
      <c r="E942" s="646"/>
      <c r="F942" s="646"/>
      <c r="G942" s="646"/>
      <c r="H942" s="646"/>
      <c r="I942" s="646"/>
      <c r="J942" s="646"/>
      <c r="K942" s="646"/>
      <c r="L942" s="646"/>
      <c r="M942" s="647"/>
      <c r="N942" s="645"/>
      <c r="O942" s="645"/>
      <c r="P942" s="646"/>
      <c r="Q942" s="653">
        <f>SUM(Q943:Q945)</f>
        <v>6010000</v>
      </c>
      <c r="R942" s="650"/>
    </row>
    <row r="943" spans="1:18" s="651" customFormat="1" x14ac:dyDescent="0.2">
      <c r="A943" s="645"/>
      <c r="B943" s="646"/>
      <c r="C943" s="652" t="s">
        <v>84</v>
      </c>
      <c r="D943" s="646">
        <v>48</v>
      </c>
      <c r="E943" s="647" t="s">
        <v>10</v>
      </c>
      <c r="F943" s="647" t="s">
        <v>11</v>
      </c>
      <c r="G943" s="647">
        <v>2</v>
      </c>
      <c r="H943" s="647" t="s">
        <v>12</v>
      </c>
      <c r="I943" s="647" t="s">
        <v>11</v>
      </c>
      <c r="J943" s="647">
        <v>1</v>
      </c>
      <c r="K943" s="655" t="s">
        <v>8</v>
      </c>
      <c r="L943" s="647"/>
      <c r="M943" s="647"/>
      <c r="N943" s="645">
        <f t="shared" ref="N943:N944" si="86">D943*G943*J943</f>
        <v>96</v>
      </c>
      <c r="O943" s="645" t="s">
        <v>24</v>
      </c>
      <c r="P943" s="655">
        <v>45000</v>
      </c>
      <c r="Q943" s="653">
        <f t="shared" ref="Q943:Q945" si="87">N943*P943</f>
        <v>4320000</v>
      </c>
      <c r="R943" s="650"/>
    </row>
    <row r="944" spans="1:18" s="651" customFormat="1" x14ac:dyDescent="0.2">
      <c r="A944" s="645"/>
      <c r="B944" s="646"/>
      <c r="C944" s="652" t="s">
        <v>85</v>
      </c>
      <c r="D944" s="646">
        <v>48</v>
      </c>
      <c r="E944" s="647" t="s">
        <v>10</v>
      </c>
      <c r="F944" s="647" t="s">
        <v>11</v>
      </c>
      <c r="G944" s="647">
        <v>2</v>
      </c>
      <c r="H944" s="647" t="s">
        <v>12</v>
      </c>
      <c r="I944" s="647" t="s">
        <v>11</v>
      </c>
      <c r="J944" s="647">
        <v>1</v>
      </c>
      <c r="K944" s="655" t="s">
        <v>8</v>
      </c>
      <c r="L944" s="647"/>
      <c r="M944" s="647"/>
      <c r="N944" s="645">
        <f t="shared" si="86"/>
        <v>96</v>
      </c>
      <c r="O944" s="645" t="s">
        <v>24</v>
      </c>
      <c r="P944" s="655">
        <v>15000</v>
      </c>
      <c r="Q944" s="653">
        <f t="shared" si="87"/>
        <v>1440000</v>
      </c>
      <c r="R944" s="650"/>
    </row>
    <row r="945" spans="1:19" s="651" customFormat="1" x14ac:dyDescent="0.2">
      <c r="A945" s="645"/>
      <c r="B945" s="646"/>
      <c r="C945" s="652" t="s">
        <v>168</v>
      </c>
      <c r="D945" s="646"/>
      <c r="E945" s="646"/>
      <c r="F945" s="647"/>
      <c r="G945" s="647"/>
      <c r="H945" s="647"/>
      <c r="I945" s="647"/>
      <c r="J945" s="647"/>
      <c r="K945" s="655"/>
      <c r="L945" s="647"/>
      <c r="M945" s="647"/>
      <c r="N945" s="645">
        <v>1</v>
      </c>
      <c r="O945" s="645" t="s">
        <v>236</v>
      </c>
      <c r="P945" s="655">
        <v>250000</v>
      </c>
      <c r="Q945" s="653">
        <f t="shared" si="87"/>
        <v>250000</v>
      </c>
      <c r="R945" s="650"/>
    </row>
    <row r="946" spans="1:19" s="651" customFormat="1" x14ac:dyDescent="0.2">
      <c r="A946" s="645"/>
      <c r="B946" s="646"/>
      <c r="C946" s="652"/>
      <c r="D946" s="646"/>
      <c r="E946" s="646"/>
      <c r="F946" s="647"/>
      <c r="G946" s="647"/>
      <c r="H946" s="647"/>
      <c r="I946" s="647"/>
      <c r="J946" s="647"/>
      <c r="K946" s="655"/>
      <c r="L946" s="647"/>
      <c r="M946" s="647"/>
      <c r="N946" s="645"/>
      <c r="O946" s="645"/>
      <c r="P946" s="655"/>
      <c r="Q946" s="653"/>
      <c r="R946" s="650"/>
    </row>
    <row r="947" spans="1:19" s="651" customFormat="1" x14ac:dyDescent="0.2">
      <c r="A947" s="645"/>
      <c r="B947" s="654"/>
      <c r="C947" s="646" t="s">
        <v>693</v>
      </c>
      <c r="D947" s="646"/>
      <c r="E947" s="646"/>
      <c r="F947" s="646"/>
      <c r="G947" s="646"/>
      <c r="H947" s="646"/>
      <c r="I947" s="646"/>
      <c r="J947" s="646"/>
      <c r="K947" s="646"/>
      <c r="L947" s="646"/>
      <c r="M947" s="647"/>
      <c r="N947" s="645"/>
      <c r="O947" s="645"/>
      <c r="P947" s="646"/>
      <c r="Q947" s="653">
        <f>SUM(Q948:Q950)</f>
        <v>17780000</v>
      </c>
      <c r="R947" s="650"/>
    </row>
    <row r="948" spans="1:19" s="651" customFormat="1" x14ac:dyDescent="0.2">
      <c r="A948" s="645"/>
      <c r="B948" s="646"/>
      <c r="C948" s="652" t="s">
        <v>84</v>
      </c>
      <c r="D948" s="646">
        <v>48</v>
      </c>
      <c r="E948" s="647" t="s">
        <v>10</v>
      </c>
      <c r="F948" s="647" t="s">
        <v>11</v>
      </c>
      <c r="G948" s="647">
        <v>2</v>
      </c>
      <c r="H948" s="647" t="s">
        <v>12</v>
      </c>
      <c r="I948" s="647" t="s">
        <v>11</v>
      </c>
      <c r="J948" s="647">
        <v>3</v>
      </c>
      <c r="K948" s="655" t="s">
        <v>8</v>
      </c>
      <c r="L948" s="647"/>
      <c r="M948" s="647"/>
      <c r="N948" s="645">
        <f t="shared" ref="N948:N949" si="88">D948*G948*J948</f>
        <v>288</v>
      </c>
      <c r="O948" s="645" t="s">
        <v>24</v>
      </c>
      <c r="P948" s="655">
        <v>45000</v>
      </c>
      <c r="Q948" s="653">
        <f t="shared" ref="Q948:Q950" si="89">N948*P948</f>
        <v>12960000</v>
      </c>
      <c r="R948" s="650"/>
    </row>
    <row r="949" spans="1:19" s="651" customFormat="1" x14ac:dyDescent="0.2">
      <c r="A949" s="645"/>
      <c r="B949" s="646"/>
      <c r="C949" s="652" t="s">
        <v>85</v>
      </c>
      <c r="D949" s="646">
        <v>48</v>
      </c>
      <c r="E949" s="647" t="s">
        <v>10</v>
      </c>
      <c r="F949" s="647" t="s">
        <v>11</v>
      </c>
      <c r="G949" s="647">
        <v>2</v>
      </c>
      <c r="H949" s="647" t="s">
        <v>12</v>
      </c>
      <c r="I949" s="647" t="s">
        <v>11</v>
      </c>
      <c r="J949" s="647">
        <v>3</v>
      </c>
      <c r="K949" s="655" t="s">
        <v>8</v>
      </c>
      <c r="L949" s="647"/>
      <c r="M949" s="647"/>
      <c r="N949" s="645">
        <f t="shared" si="88"/>
        <v>288</v>
      </c>
      <c r="O949" s="645" t="s">
        <v>24</v>
      </c>
      <c r="P949" s="655">
        <v>15000</v>
      </c>
      <c r="Q949" s="653">
        <f t="shared" si="89"/>
        <v>4320000</v>
      </c>
      <c r="R949" s="650"/>
    </row>
    <row r="950" spans="1:19" s="651" customFormat="1" x14ac:dyDescent="0.2">
      <c r="A950" s="645"/>
      <c r="B950" s="646"/>
      <c r="C950" s="652" t="s">
        <v>168</v>
      </c>
      <c r="D950" s="646"/>
      <c r="E950" s="646"/>
      <c r="F950" s="647"/>
      <c r="G950" s="647"/>
      <c r="H950" s="647"/>
      <c r="I950" s="647"/>
      <c r="J950" s="647"/>
      <c r="K950" s="655"/>
      <c r="L950" s="647"/>
      <c r="M950" s="647"/>
      <c r="N950" s="645">
        <v>1</v>
      </c>
      <c r="O950" s="645" t="s">
        <v>236</v>
      </c>
      <c r="P950" s="655">
        <v>500000</v>
      </c>
      <c r="Q950" s="653">
        <f t="shared" si="89"/>
        <v>500000</v>
      </c>
      <c r="R950" s="650"/>
    </row>
    <row r="951" spans="1:19" s="651" customFormat="1" x14ac:dyDescent="0.2">
      <c r="A951" s="645"/>
      <c r="B951" s="646"/>
      <c r="C951" s="652"/>
      <c r="D951" s="646"/>
      <c r="E951" s="646"/>
      <c r="F951" s="647"/>
      <c r="G951" s="647"/>
      <c r="H951" s="647"/>
      <c r="I951" s="647"/>
      <c r="J951" s="647"/>
      <c r="K951" s="655"/>
      <c r="L951" s="647"/>
      <c r="M951" s="647"/>
      <c r="N951" s="645"/>
      <c r="O951" s="645"/>
      <c r="P951" s="655"/>
      <c r="Q951" s="653"/>
      <c r="R951" s="650"/>
    </row>
    <row r="952" spans="1:19" s="651" customFormat="1" x14ac:dyDescent="0.2">
      <c r="A952" s="645"/>
      <c r="B952" s="654"/>
      <c r="C952" s="646" t="s">
        <v>951</v>
      </c>
      <c r="D952" s="646"/>
      <c r="E952" s="646"/>
      <c r="F952" s="646"/>
      <c r="G952" s="646"/>
      <c r="H952" s="646"/>
      <c r="I952" s="646"/>
      <c r="J952" s="646"/>
      <c r="K952" s="646"/>
      <c r="L952" s="646"/>
      <c r="M952" s="647"/>
      <c r="N952" s="645"/>
      <c r="O952" s="645"/>
      <c r="P952" s="646"/>
      <c r="Q952" s="653">
        <f>SUM(Q953:Q955)</f>
        <v>3130000</v>
      </c>
      <c r="R952" s="650"/>
    </row>
    <row r="953" spans="1:19" s="651" customFormat="1" x14ac:dyDescent="0.2">
      <c r="A953" s="645"/>
      <c r="B953" s="646"/>
      <c r="C953" s="652" t="s">
        <v>84</v>
      </c>
      <c r="D953" s="646">
        <v>48</v>
      </c>
      <c r="E953" s="647" t="s">
        <v>10</v>
      </c>
      <c r="F953" s="647" t="s">
        <v>11</v>
      </c>
      <c r="G953" s="647">
        <v>1</v>
      </c>
      <c r="H953" s="647" t="s">
        <v>12</v>
      </c>
      <c r="I953" s="647" t="s">
        <v>11</v>
      </c>
      <c r="J953" s="647">
        <v>1</v>
      </c>
      <c r="K953" s="655" t="s">
        <v>8</v>
      </c>
      <c r="L953" s="647"/>
      <c r="M953" s="647"/>
      <c r="N953" s="645">
        <f t="shared" ref="N953:N954" si="90">D953*G953*J953</f>
        <v>48</v>
      </c>
      <c r="O953" s="645" t="s">
        <v>24</v>
      </c>
      <c r="P953" s="655">
        <v>45000</v>
      </c>
      <c r="Q953" s="653">
        <f t="shared" ref="Q953:Q955" si="91">N953*P953</f>
        <v>2160000</v>
      </c>
      <c r="R953" s="650"/>
    </row>
    <row r="954" spans="1:19" s="651" customFormat="1" x14ac:dyDescent="0.2">
      <c r="A954" s="645"/>
      <c r="B954" s="646"/>
      <c r="C954" s="652" t="s">
        <v>85</v>
      </c>
      <c r="D954" s="646">
        <v>48</v>
      </c>
      <c r="E954" s="647" t="s">
        <v>10</v>
      </c>
      <c r="F954" s="647" t="s">
        <v>11</v>
      </c>
      <c r="G954" s="647">
        <v>1</v>
      </c>
      <c r="H954" s="647" t="s">
        <v>12</v>
      </c>
      <c r="I954" s="647" t="s">
        <v>11</v>
      </c>
      <c r="J954" s="647">
        <v>1</v>
      </c>
      <c r="K954" s="655" t="s">
        <v>8</v>
      </c>
      <c r="L954" s="647"/>
      <c r="M954" s="647"/>
      <c r="N954" s="645">
        <f t="shared" si="90"/>
        <v>48</v>
      </c>
      <c r="O954" s="645" t="s">
        <v>24</v>
      </c>
      <c r="P954" s="655">
        <v>15000</v>
      </c>
      <c r="Q954" s="653">
        <f t="shared" si="91"/>
        <v>720000</v>
      </c>
      <c r="R954" s="650"/>
    </row>
    <row r="955" spans="1:19" s="651" customFormat="1" x14ac:dyDescent="0.2">
      <c r="A955" s="645"/>
      <c r="B955" s="646"/>
      <c r="C955" s="652" t="s">
        <v>168</v>
      </c>
      <c r="D955" s="646"/>
      <c r="E955" s="646"/>
      <c r="F955" s="647"/>
      <c r="G955" s="647"/>
      <c r="H955" s="647"/>
      <c r="I955" s="647"/>
      <c r="J955" s="647"/>
      <c r="K955" s="655"/>
      <c r="L955" s="647"/>
      <c r="M955" s="647"/>
      <c r="N955" s="645">
        <v>1</v>
      </c>
      <c r="O955" s="645" t="s">
        <v>236</v>
      </c>
      <c r="P955" s="655">
        <v>250000</v>
      </c>
      <c r="Q955" s="653">
        <f t="shared" si="91"/>
        <v>250000</v>
      </c>
      <c r="R955" s="650"/>
    </row>
    <row r="956" spans="1:19" s="651" customFormat="1" x14ac:dyDescent="0.2">
      <c r="A956" s="645"/>
      <c r="B956" s="646"/>
      <c r="C956" s="652"/>
      <c r="D956" s="646"/>
      <c r="E956" s="646"/>
      <c r="F956" s="647"/>
      <c r="G956" s="647"/>
      <c r="H956" s="647"/>
      <c r="I956" s="647"/>
      <c r="J956" s="647"/>
      <c r="K956" s="655"/>
      <c r="L956" s="647"/>
      <c r="M956" s="647"/>
      <c r="N956" s="645"/>
      <c r="O956" s="645"/>
      <c r="P956" s="655"/>
      <c r="Q956" s="653"/>
      <c r="R956" s="650"/>
    </row>
    <row r="957" spans="1:19" s="651" customFormat="1" x14ac:dyDescent="0.2">
      <c r="A957" s="645"/>
      <c r="B957" s="654"/>
      <c r="C957" s="646" t="s">
        <v>959</v>
      </c>
      <c r="D957" s="646"/>
      <c r="E957" s="646"/>
      <c r="F957" s="646"/>
      <c r="G957" s="646"/>
      <c r="H957" s="646"/>
      <c r="I957" s="646"/>
      <c r="J957" s="646"/>
      <c r="K957" s="646"/>
      <c r="L957" s="646"/>
      <c r="M957" s="647"/>
      <c r="N957" s="645"/>
      <c r="O957" s="645"/>
      <c r="P957" s="646"/>
      <c r="Q957" s="653">
        <f>SUM(Q958:Q960)</f>
        <v>8006000</v>
      </c>
      <c r="R957" s="650"/>
    </row>
    <row r="958" spans="1:19" s="651" customFormat="1" x14ac:dyDescent="0.2">
      <c r="A958" s="645"/>
      <c r="B958" s="646"/>
      <c r="C958" s="652" t="s">
        <v>84</v>
      </c>
      <c r="D958" s="646">
        <v>42</v>
      </c>
      <c r="E958" s="647" t="s">
        <v>10</v>
      </c>
      <c r="F958" s="647" t="s">
        <v>11</v>
      </c>
      <c r="G958" s="647">
        <v>3</v>
      </c>
      <c r="H958" s="647" t="s">
        <v>12</v>
      </c>
      <c r="I958" s="647" t="s">
        <v>11</v>
      </c>
      <c r="J958" s="647">
        <v>1</v>
      </c>
      <c r="K958" s="655" t="s">
        <v>8</v>
      </c>
      <c r="L958" s="647"/>
      <c r="M958" s="647"/>
      <c r="N958" s="645">
        <f t="shared" ref="N958:N959" si="92">D958*G958*J958</f>
        <v>126</v>
      </c>
      <c r="O958" s="645" t="s">
        <v>24</v>
      </c>
      <c r="P958" s="655">
        <v>45000</v>
      </c>
      <c r="Q958" s="653">
        <f t="shared" ref="Q958:Q960" si="93">N958*P958</f>
        <v>5670000</v>
      </c>
      <c r="R958" s="650"/>
    </row>
    <row r="959" spans="1:19" s="651" customFormat="1" x14ac:dyDescent="0.2">
      <c r="A959" s="645"/>
      <c r="B959" s="646"/>
      <c r="C959" s="652" t="s">
        <v>85</v>
      </c>
      <c r="D959" s="646">
        <v>42</v>
      </c>
      <c r="E959" s="647" t="s">
        <v>10</v>
      </c>
      <c r="F959" s="647" t="s">
        <v>11</v>
      </c>
      <c r="G959" s="647">
        <v>3</v>
      </c>
      <c r="H959" s="647" t="s">
        <v>12</v>
      </c>
      <c r="I959" s="647" t="s">
        <v>11</v>
      </c>
      <c r="J959" s="647">
        <v>1</v>
      </c>
      <c r="K959" s="655" t="s">
        <v>8</v>
      </c>
      <c r="L959" s="647"/>
      <c r="M959" s="647"/>
      <c r="N959" s="645">
        <f t="shared" si="92"/>
        <v>126</v>
      </c>
      <c r="O959" s="645" t="s">
        <v>24</v>
      </c>
      <c r="P959" s="655">
        <v>15000</v>
      </c>
      <c r="Q959" s="653">
        <f t="shared" si="93"/>
        <v>1890000</v>
      </c>
      <c r="R959" s="650"/>
    </row>
    <row r="960" spans="1:19" s="651" customFormat="1" x14ac:dyDescent="0.2">
      <c r="A960" s="645"/>
      <c r="B960" s="646"/>
      <c r="C960" s="652" t="s">
        <v>168</v>
      </c>
      <c r="D960" s="646"/>
      <c r="E960" s="646"/>
      <c r="F960" s="647"/>
      <c r="G960" s="647"/>
      <c r="H960" s="647"/>
      <c r="I960" s="647"/>
      <c r="J960" s="647"/>
      <c r="K960" s="655"/>
      <c r="L960" s="647"/>
      <c r="M960" s="647"/>
      <c r="N960" s="645">
        <v>1</v>
      </c>
      <c r="O960" s="645" t="s">
        <v>236</v>
      </c>
      <c r="P960" s="655">
        <v>446000</v>
      </c>
      <c r="Q960" s="653">
        <f t="shared" si="93"/>
        <v>446000</v>
      </c>
      <c r="R960" s="650"/>
      <c r="S960" s="1028"/>
    </row>
    <row r="961" spans="1:18" s="651" customFormat="1" x14ac:dyDescent="0.2">
      <c r="A961" s="645"/>
      <c r="B961" s="646"/>
      <c r="C961" s="652"/>
      <c r="D961" s="646"/>
      <c r="E961" s="646"/>
      <c r="F961" s="647"/>
      <c r="G961" s="647"/>
      <c r="H961" s="647"/>
      <c r="I961" s="647"/>
      <c r="J961" s="647"/>
      <c r="K961" s="655"/>
      <c r="L961" s="647"/>
      <c r="M961" s="647"/>
      <c r="N961" s="645"/>
      <c r="O961" s="645"/>
      <c r="P961" s="655"/>
      <c r="Q961" s="653"/>
      <c r="R961" s="650"/>
    </row>
    <row r="962" spans="1:18" s="674" customFormat="1" x14ac:dyDescent="0.2">
      <c r="A962" s="668"/>
      <c r="C962" s="669" t="s">
        <v>687</v>
      </c>
      <c r="D962" s="670"/>
      <c r="E962" s="670"/>
      <c r="F962" s="670"/>
      <c r="G962" s="670"/>
      <c r="H962" s="670"/>
      <c r="I962" s="670"/>
      <c r="J962" s="670"/>
      <c r="K962" s="670"/>
      <c r="L962" s="670"/>
      <c r="M962" s="670"/>
      <c r="N962" s="671"/>
      <c r="O962" s="671"/>
      <c r="P962" s="671"/>
      <c r="Q962" s="672">
        <f>SUM(Q963:Q965)</f>
        <v>45280000</v>
      </c>
      <c r="R962" s="704">
        <f>Q962+Q967+Q972</f>
        <v>265520000</v>
      </c>
    </row>
    <row r="963" spans="1:18" s="674" customFormat="1" x14ac:dyDescent="0.2">
      <c r="A963" s="668"/>
      <c r="B963" s="669"/>
      <c r="C963" s="675" t="s">
        <v>506</v>
      </c>
      <c r="D963" s="676" t="s">
        <v>9</v>
      </c>
      <c r="E963" s="677">
        <v>4</v>
      </c>
      <c r="F963" s="677" t="s">
        <v>10</v>
      </c>
      <c r="G963" s="677" t="s">
        <v>11</v>
      </c>
      <c r="H963" s="677">
        <v>3</v>
      </c>
      <c r="I963" s="677" t="s">
        <v>12</v>
      </c>
      <c r="J963" s="677" t="s">
        <v>11</v>
      </c>
      <c r="K963" s="677">
        <v>4</v>
      </c>
      <c r="L963" s="677" t="s">
        <v>8</v>
      </c>
      <c r="M963" s="676" t="s">
        <v>14</v>
      </c>
      <c r="N963" s="671">
        <f>E963*H963*K963</f>
        <v>48</v>
      </c>
      <c r="O963" s="671" t="s">
        <v>16</v>
      </c>
      <c r="P963" s="678">
        <v>410000</v>
      </c>
      <c r="Q963" s="672">
        <f>N963*P963</f>
        <v>19680000</v>
      </c>
      <c r="R963" s="673"/>
    </row>
    <row r="964" spans="1:18" s="674" customFormat="1" x14ac:dyDescent="0.2">
      <c r="A964" s="668"/>
      <c r="B964" s="669"/>
      <c r="C964" s="675" t="s">
        <v>581</v>
      </c>
      <c r="D964" s="676" t="s">
        <v>9</v>
      </c>
      <c r="E964" s="677">
        <v>4</v>
      </c>
      <c r="F964" s="677" t="s">
        <v>10</v>
      </c>
      <c r="G964" s="677" t="s">
        <v>11</v>
      </c>
      <c r="H964" s="677">
        <v>2</v>
      </c>
      <c r="I964" s="677" t="s">
        <v>12</v>
      </c>
      <c r="J964" s="677" t="s">
        <v>11</v>
      </c>
      <c r="K964" s="677">
        <v>4</v>
      </c>
      <c r="L964" s="677" t="s">
        <v>8</v>
      </c>
      <c r="M964" s="676" t="s">
        <v>14</v>
      </c>
      <c r="N964" s="671">
        <f t="shared" ref="N964:N965" si="94">E964*H964*K964</f>
        <v>32</v>
      </c>
      <c r="O964" s="671" t="s">
        <v>16</v>
      </c>
      <c r="P964" s="678">
        <v>700000</v>
      </c>
      <c r="Q964" s="672">
        <f t="shared" ref="Q964:Q965" si="95">N964*P964</f>
        <v>22400000</v>
      </c>
      <c r="R964" s="673"/>
    </row>
    <row r="965" spans="1:18" s="674" customFormat="1" x14ac:dyDescent="0.2">
      <c r="A965" s="668"/>
      <c r="B965" s="669"/>
      <c r="C965" s="675" t="s">
        <v>582</v>
      </c>
      <c r="D965" s="676" t="s">
        <v>9</v>
      </c>
      <c r="E965" s="677">
        <v>4</v>
      </c>
      <c r="F965" s="677" t="s">
        <v>10</v>
      </c>
      <c r="G965" s="677" t="s">
        <v>11</v>
      </c>
      <c r="H965" s="677">
        <v>1</v>
      </c>
      <c r="I965" s="677" t="s">
        <v>509</v>
      </c>
      <c r="J965" s="677" t="s">
        <v>11</v>
      </c>
      <c r="K965" s="677">
        <v>4</v>
      </c>
      <c r="L965" s="677" t="s">
        <v>8</v>
      </c>
      <c r="M965" s="676" t="s">
        <v>14</v>
      </c>
      <c r="N965" s="671">
        <f t="shared" si="94"/>
        <v>16</v>
      </c>
      <c r="O965" s="671" t="s">
        <v>16</v>
      </c>
      <c r="P965" s="678">
        <v>200000</v>
      </c>
      <c r="Q965" s="672">
        <f t="shared" si="95"/>
        <v>3200000</v>
      </c>
      <c r="R965" s="673"/>
    </row>
    <row r="966" spans="1:18" s="674" customFormat="1" x14ac:dyDescent="0.2">
      <c r="A966" s="668"/>
      <c r="B966" s="669"/>
      <c r="C966" s="675"/>
      <c r="D966" s="676"/>
      <c r="E966" s="677"/>
      <c r="F966" s="677"/>
      <c r="G966" s="677"/>
      <c r="H966" s="677"/>
      <c r="I966" s="677"/>
      <c r="J966" s="677"/>
      <c r="K966" s="677"/>
      <c r="L966" s="677"/>
      <c r="M966" s="676"/>
      <c r="N966" s="671"/>
      <c r="O966" s="671"/>
      <c r="P966" s="678"/>
      <c r="Q966" s="672"/>
      <c r="R966" s="673"/>
    </row>
    <row r="967" spans="1:18" s="674" customFormat="1" x14ac:dyDescent="0.2">
      <c r="A967" s="668"/>
      <c r="C967" s="669" t="s">
        <v>688</v>
      </c>
      <c r="D967" s="670"/>
      <c r="E967" s="670"/>
      <c r="F967" s="670"/>
      <c r="G967" s="670"/>
      <c r="H967" s="670"/>
      <c r="I967" s="670"/>
      <c r="J967" s="670"/>
      <c r="K967" s="670"/>
      <c r="L967" s="670"/>
      <c r="M967" s="670"/>
      <c r="N967" s="671"/>
      <c r="O967" s="671"/>
      <c r="P967" s="671"/>
      <c r="Q967" s="672">
        <f>SUM(Q968:Q970)</f>
        <v>84160000</v>
      </c>
      <c r="R967" s="673"/>
    </row>
    <row r="968" spans="1:18" s="674" customFormat="1" x14ac:dyDescent="0.2">
      <c r="A968" s="668"/>
      <c r="B968" s="669"/>
      <c r="C968" s="675" t="s">
        <v>506</v>
      </c>
      <c r="D968" s="676" t="s">
        <v>9</v>
      </c>
      <c r="E968" s="677">
        <v>8</v>
      </c>
      <c r="F968" s="677" t="s">
        <v>10</v>
      </c>
      <c r="G968" s="677" t="s">
        <v>11</v>
      </c>
      <c r="H968" s="677">
        <v>3</v>
      </c>
      <c r="I968" s="677" t="s">
        <v>12</v>
      </c>
      <c r="J968" s="677" t="s">
        <v>11</v>
      </c>
      <c r="K968" s="677">
        <v>4</v>
      </c>
      <c r="L968" s="677" t="s">
        <v>8</v>
      </c>
      <c r="M968" s="676" t="s">
        <v>14</v>
      </c>
      <c r="N968" s="671">
        <f>E968*H968*K968</f>
        <v>96</v>
      </c>
      <c r="O968" s="671" t="s">
        <v>16</v>
      </c>
      <c r="P968" s="678">
        <v>410000</v>
      </c>
      <c r="Q968" s="672">
        <f t="shared" ref="Q968:Q970" si="96">N968*P968</f>
        <v>39360000</v>
      </c>
      <c r="R968" s="673"/>
    </row>
    <row r="969" spans="1:18" s="674" customFormat="1" x14ac:dyDescent="0.2">
      <c r="A969" s="668"/>
      <c r="B969" s="669"/>
      <c r="C969" s="675" t="s">
        <v>581</v>
      </c>
      <c r="D969" s="676" t="s">
        <v>9</v>
      </c>
      <c r="E969" s="677">
        <v>8</v>
      </c>
      <c r="F969" s="677" t="s">
        <v>10</v>
      </c>
      <c r="G969" s="677" t="s">
        <v>11</v>
      </c>
      <c r="H969" s="677">
        <v>2</v>
      </c>
      <c r="I969" s="677" t="s">
        <v>12</v>
      </c>
      <c r="J969" s="677" t="s">
        <v>11</v>
      </c>
      <c r="K969" s="677">
        <v>4</v>
      </c>
      <c r="L969" s="677" t="s">
        <v>8</v>
      </c>
      <c r="M969" s="676" t="s">
        <v>14</v>
      </c>
      <c r="N969" s="671">
        <f t="shared" ref="N969:N970" si="97">E969*H969*K969</f>
        <v>64</v>
      </c>
      <c r="O969" s="671" t="s">
        <v>16</v>
      </c>
      <c r="P969" s="678">
        <v>600000</v>
      </c>
      <c r="Q969" s="672">
        <f t="shared" si="96"/>
        <v>38400000</v>
      </c>
      <c r="R969" s="673"/>
    </row>
    <row r="970" spans="1:18" s="674" customFormat="1" x14ac:dyDescent="0.2">
      <c r="A970" s="668"/>
      <c r="B970" s="669"/>
      <c r="C970" s="675" t="s">
        <v>582</v>
      </c>
      <c r="D970" s="676" t="s">
        <v>9</v>
      </c>
      <c r="E970" s="677">
        <v>8</v>
      </c>
      <c r="F970" s="677" t="s">
        <v>10</v>
      </c>
      <c r="G970" s="677" t="s">
        <v>11</v>
      </c>
      <c r="H970" s="677">
        <v>1</v>
      </c>
      <c r="I970" s="677" t="s">
        <v>509</v>
      </c>
      <c r="J970" s="677" t="s">
        <v>11</v>
      </c>
      <c r="K970" s="677">
        <v>4</v>
      </c>
      <c r="L970" s="677" t="s">
        <v>8</v>
      </c>
      <c r="M970" s="676" t="s">
        <v>14</v>
      </c>
      <c r="N970" s="671">
        <f t="shared" si="97"/>
        <v>32</v>
      </c>
      <c r="O970" s="671" t="s">
        <v>16</v>
      </c>
      <c r="P970" s="678">
        <v>200000</v>
      </c>
      <c r="Q970" s="672">
        <f t="shared" si="96"/>
        <v>6400000</v>
      </c>
      <c r="R970" s="673"/>
    </row>
    <row r="971" spans="1:18" s="674" customFormat="1" x14ac:dyDescent="0.2">
      <c r="A971" s="668"/>
      <c r="B971" s="669"/>
      <c r="C971" s="675"/>
      <c r="D971" s="676"/>
      <c r="E971" s="677"/>
      <c r="F971" s="677"/>
      <c r="G971" s="677"/>
      <c r="H971" s="677"/>
      <c r="I971" s="677"/>
      <c r="J971" s="677"/>
      <c r="K971" s="677"/>
      <c r="L971" s="677"/>
      <c r="M971" s="676"/>
      <c r="N971" s="671"/>
      <c r="O971" s="671"/>
      <c r="P971" s="678"/>
      <c r="Q971" s="672"/>
      <c r="R971" s="673"/>
    </row>
    <row r="972" spans="1:18" s="674" customFormat="1" x14ac:dyDescent="0.2">
      <c r="A972" s="668"/>
      <c r="C972" s="669" t="s">
        <v>689</v>
      </c>
      <c r="D972" s="670"/>
      <c r="E972" s="670"/>
      <c r="F972" s="670"/>
      <c r="G972" s="670"/>
      <c r="H972" s="670"/>
      <c r="I972" s="670"/>
      <c r="J972" s="670"/>
      <c r="K972" s="670"/>
      <c r="L972" s="670"/>
      <c r="M972" s="670"/>
      <c r="N972" s="671"/>
      <c r="O972" s="671"/>
      <c r="P972" s="671"/>
      <c r="Q972" s="672">
        <f>SUM(Q973:Q975)</f>
        <v>136080000</v>
      </c>
      <c r="R972" s="673"/>
    </row>
    <row r="973" spans="1:18" s="674" customFormat="1" x14ac:dyDescent="0.2">
      <c r="A973" s="668"/>
      <c r="B973" s="669"/>
      <c r="C973" s="675" t="s">
        <v>506</v>
      </c>
      <c r="D973" s="676" t="s">
        <v>9</v>
      </c>
      <c r="E973" s="677">
        <v>14</v>
      </c>
      <c r="F973" s="677" t="s">
        <v>10</v>
      </c>
      <c r="G973" s="677" t="s">
        <v>11</v>
      </c>
      <c r="H973" s="677">
        <v>3</v>
      </c>
      <c r="I973" s="677" t="s">
        <v>12</v>
      </c>
      <c r="J973" s="677" t="s">
        <v>11</v>
      </c>
      <c r="K973" s="677">
        <v>4</v>
      </c>
      <c r="L973" s="677" t="s">
        <v>8</v>
      </c>
      <c r="M973" s="676" t="s">
        <v>14</v>
      </c>
      <c r="N973" s="671">
        <f>E973*H973*K973</f>
        <v>168</v>
      </c>
      <c r="O973" s="671" t="s">
        <v>16</v>
      </c>
      <c r="P973" s="678">
        <v>410000</v>
      </c>
      <c r="Q973" s="672">
        <f t="shared" ref="Q973:Q975" si="98">N973*P973</f>
        <v>68880000</v>
      </c>
      <c r="R973" s="673"/>
    </row>
    <row r="974" spans="1:18" s="674" customFormat="1" x14ac:dyDescent="0.2">
      <c r="A974" s="668"/>
      <c r="B974" s="669"/>
      <c r="C974" s="675" t="s">
        <v>581</v>
      </c>
      <c r="D974" s="676" t="s">
        <v>9</v>
      </c>
      <c r="E974" s="677">
        <v>14</v>
      </c>
      <c r="F974" s="677" t="s">
        <v>10</v>
      </c>
      <c r="G974" s="677" t="s">
        <v>11</v>
      </c>
      <c r="H974" s="677">
        <v>2</v>
      </c>
      <c r="I974" s="677" t="s">
        <v>12</v>
      </c>
      <c r="J974" s="677" t="s">
        <v>11</v>
      </c>
      <c r="K974" s="677">
        <v>4</v>
      </c>
      <c r="L974" s="677" t="s">
        <v>8</v>
      </c>
      <c r="M974" s="676" t="s">
        <v>14</v>
      </c>
      <c r="N974" s="671">
        <f t="shared" ref="N974:N975" si="99">E974*H974*K974</f>
        <v>112</v>
      </c>
      <c r="O974" s="671" t="s">
        <v>16</v>
      </c>
      <c r="P974" s="678">
        <v>500000</v>
      </c>
      <c r="Q974" s="672">
        <f t="shared" si="98"/>
        <v>56000000</v>
      </c>
      <c r="R974" s="673"/>
    </row>
    <row r="975" spans="1:18" s="674" customFormat="1" x14ac:dyDescent="0.2">
      <c r="A975" s="668"/>
      <c r="B975" s="669"/>
      <c r="C975" s="675" t="s">
        <v>582</v>
      </c>
      <c r="D975" s="676" t="s">
        <v>9</v>
      </c>
      <c r="E975" s="677">
        <v>14</v>
      </c>
      <c r="F975" s="677" t="s">
        <v>10</v>
      </c>
      <c r="G975" s="677" t="s">
        <v>11</v>
      </c>
      <c r="H975" s="677">
        <v>1</v>
      </c>
      <c r="I975" s="677" t="s">
        <v>509</v>
      </c>
      <c r="J975" s="677" t="s">
        <v>11</v>
      </c>
      <c r="K975" s="677">
        <v>4</v>
      </c>
      <c r="L975" s="677" t="s">
        <v>8</v>
      </c>
      <c r="M975" s="676" t="s">
        <v>14</v>
      </c>
      <c r="N975" s="671">
        <f t="shared" si="99"/>
        <v>56</v>
      </c>
      <c r="O975" s="671" t="s">
        <v>16</v>
      </c>
      <c r="P975" s="678">
        <v>200000</v>
      </c>
      <c r="Q975" s="672">
        <f t="shared" si="98"/>
        <v>11200000</v>
      </c>
      <c r="R975" s="673"/>
    </row>
    <row r="976" spans="1:18" s="674" customFormat="1" x14ac:dyDescent="0.2">
      <c r="A976" s="668"/>
      <c r="B976" s="669"/>
      <c r="C976" s="675"/>
      <c r="D976" s="676"/>
      <c r="E976" s="677"/>
      <c r="F976" s="677"/>
      <c r="G976" s="677"/>
      <c r="H976" s="677"/>
      <c r="I976" s="677"/>
      <c r="J976" s="677"/>
      <c r="K976" s="677"/>
      <c r="L976" s="677"/>
      <c r="M976" s="676"/>
      <c r="N976" s="671"/>
      <c r="O976" s="671"/>
      <c r="P976" s="678"/>
      <c r="Q976" s="672"/>
      <c r="R976" s="673"/>
    </row>
    <row r="977" spans="1:18" s="651" customFormat="1" x14ac:dyDescent="0.2">
      <c r="A977" s="645"/>
      <c r="B977" s="654"/>
      <c r="C977" s="646" t="s">
        <v>952</v>
      </c>
      <c r="D977" s="646"/>
      <c r="E977" s="646"/>
      <c r="F977" s="646"/>
      <c r="G977" s="646"/>
      <c r="H977" s="646"/>
      <c r="I977" s="646"/>
      <c r="J977" s="646"/>
      <c r="K977" s="646"/>
      <c r="L977" s="646"/>
      <c r="M977" s="647"/>
      <c r="N977" s="645"/>
      <c r="O977" s="645"/>
      <c r="P977" s="646"/>
      <c r="Q977" s="653">
        <f>SUM(Q978:Q978)</f>
        <v>6750000</v>
      </c>
      <c r="R977" s="706">
        <f>Q977</f>
        <v>6750000</v>
      </c>
    </row>
    <row r="978" spans="1:18" s="651" customFormat="1" x14ac:dyDescent="0.2">
      <c r="A978" s="645"/>
      <c r="B978" s="646"/>
      <c r="C978" s="652" t="s">
        <v>85</v>
      </c>
      <c r="D978" s="646">
        <v>15</v>
      </c>
      <c r="E978" s="647" t="s">
        <v>10</v>
      </c>
      <c r="F978" s="647" t="s">
        <v>11</v>
      </c>
      <c r="G978" s="647">
        <v>1</v>
      </c>
      <c r="H978" s="647" t="s">
        <v>12</v>
      </c>
      <c r="I978" s="647" t="s">
        <v>11</v>
      </c>
      <c r="J978" s="647">
        <v>30</v>
      </c>
      <c r="K978" s="655" t="s">
        <v>8</v>
      </c>
      <c r="L978" s="647"/>
      <c r="M978" s="647"/>
      <c r="N978" s="645">
        <f t="shared" ref="N978" si="100">D978*G978*J978</f>
        <v>450</v>
      </c>
      <c r="O978" s="645" t="s">
        <v>24</v>
      </c>
      <c r="P978" s="655">
        <v>15000</v>
      </c>
      <c r="Q978" s="653">
        <f t="shared" ref="Q978" si="101">N978*P978</f>
        <v>6750000</v>
      </c>
      <c r="R978" s="650"/>
    </row>
    <row r="979" spans="1:18" s="651" customFormat="1" x14ac:dyDescent="0.2">
      <c r="A979" s="645"/>
      <c r="B979" s="646"/>
      <c r="C979" s="652"/>
      <c r="D979" s="646"/>
      <c r="E979" s="647"/>
      <c r="F979" s="647"/>
      <c r="G979" s="647"/>
      <c r="H979" s="647"/>
      <c r="I979" s="647"/>
      <c r="J979" s="647"/>
      <c r="K979" s="655"/>
      <c r="L979" s="647"/>
      <c r="M979" s="647"/>
      <c r="N979" s="645"/>
      <c r="O979" s="645"/>
      <c r="P979" s="655"/>
      <c r="Q979" s="653"/>
      <c r="R979" s="650"/>
    </row>
    <row r="980" spans="1:18" s="685" customFormat="1" x14ac:dyDescent="0.2">
      <c r="A980" s="679"/>
      <c r="B980" s="680"/>
      <c r="C980" s="680" t="s">
        <v>696</v>
      </c>
      <c r="D980" s="681"/>
      <c r="E980" s="681"/>
      <c r="F980" s="681"/>
      <c r="G980" s="681"/>
      <c r="H980" s="681"/>
      <c r="I980" s="681"/>
      <c r="J980" s="681"/>
      <c r="K980" s="681"/>
      <c r="L980" s="681"/>
      <c r="M980" s="681"/>
      <c r="N980" s="682"/>
      <c r="O980" s="682"/>
      <c r="P980" s="682"/>
      <c r="Q980" s="683"/>
      <c r="R980" s="684"/>
    </row>
    <row r="981" spans="1:18" s="692" customFormat="1" x14ac:dyDescent="0.2">
      <c r="A981" s="679"/>
      <c r="B981" s="686"/>
      <c r="C981" s="680" t="s">
        <v>240</v>
      </c>
      <c r="D981" s="687" t="s">
        <v>118</v>
      </c>
      <c r="E981" s="681">
        <v>6</v>
      </c>
      <c r="F981" s="687" t="s">
        <v>10</v>
      </c>
      <c r="G981" s="687" t="s">
        <v>11</v>
      </c>
      <c r="H981" s="681">
        <v>366</v>
      </c>
      <c r="I981" s="687" t="s">
        <v>322</v>
      </c>
      <c r="J981" s="687" t="s">
        <v>119</v>
      </c>
      <c r="K981" s="681"/>
      <c r="L981" s="681"/>
      <c r="M981" s="681"/>
      <c r="N981" s="688">
        <f>E981*H981</f>
        <v>2196</v>
      </c>
      <c r="O981" s="689" t="s">
        <v>366</v>
      </c>
      <c r="P981" s="688">
        <v>40000</v>
      </c>
      <c r="Q981" s="690">
        <f>N981*P981</f>
        <v>87840000</v>
      </c>
      <c r="R981" s="1026">
        <f>Q981</f>
        <v>87840000</v>
      </c>
    </row>
    <row r="982" spans="1:18" s="692" customFormat="1" x14ac:dyDescent="0.2">
      <c r="A982" s="679"/>
      <c r="B982" s="686"/>
      <c r="C982" s="680"/>
      <c r="D982" s="693"/>
      <c r="E982" s="694"/>
      <c r="F982" s="687"/>
      <c r="G982" s="687"/>
      <c r="H982" s="681"/>
      <c r="I982" s="687"/>
      <c r="J982" s="687"/>
      <c r="K982" s="681"/>
      <c r="L982" s="681"/>
      <c r="M982" s="681"/>
      <c r="N982" s="688"/>
      <c r="O982" s="689"/>
      <c r="P982" s="688"/>
      <c r="Q982" s="690"/>
      <c r="R982" s="691"/>
    </row>
    <row r="983" spans="1:18" s="740" customFormat="1" x14ac:dyDescent="0.2">
      <c r="A983" s="735"/>
      <c r="B983" s="736"/>
      <c r="C983" s="736" t="s">
        <v>697</v>
      </c>
      <c r="D983" s="737"/>
      <c r="E983" s="737"/>
      <c r="F983" s="737"/>
      <c r="G983" s="737"/>
      <c r="H983" s="737"/>
      <c r="I983" s="737"/>
      <c r="J983" s="737"/>
      <c r="K983" s="737"/>
      <c r="L983" s="737"/>
      <c r="M983" s="737"/>
      <c r="N983" s="738"/>
      <c r="O983" s="738"/>
      <c r="P983" s="738"/>
      <c r="Q983" s="739">
        <f>Q984</f>
        <v>5040000</v>
      </c>
      <c r="R983" s="1027">
        <f>Q983</f>
        <v>5040000</v>
      </c>
    </row>
    <row r="984" spans="1:18" s="748" customFormat="1" ht="17.100000000000001" customHeight="1" x14ac:dyDescent="0.2">
      <c r="A984" s="741"/>
      <c r="B984" s="736"/>
      <c r="C984" s="742" t="s">
        <v>226</v>
      </c>
      <c r="D984" s="743" t="s">
        <v>9</v>
      </c>
      <c r="E984" s="744">
        <v>8</v>
      </c>
      <c r="F984" s="744" t="s">
        <v>10</v>
      </c>
      <c r="G984" s="744" t="s">
        <v>11</v>
      </c>
      <c r="H984" s="744">
        <v>21</v>
      </c>
      <c r="I984" s="744" t="s">
        <v>12</v>
      </c>
      <c r="J984" s="737" t="s">
        <v>14</v>
      </c>
      <c r="K984" s="744"/>
      <c r="L984" s="744"/>
      <c r="M984" s="744"/>
      <c r="N984" s="745">
        <f>E984*H984</f>
        <v>168</v>
      </c>
      <c r="O984" s="745" t="s">
        <v>16</v>
      </c>
      <c r="P984" s="746">
        <v>30000</v>
      </c>
      <c r="Q984" s="739">
        <f>N984*P984</f>
        <v>5040000</v>
      </c>
      <c r="R984" s="747"/>
    </row>
    <row r="985" spans="1:18" s="748" customFormat="1" ht="17.100000000000001" customHeight="1" x14ac:dyDescent="0.2">
      <c r="A985" s="741"/>
      <c r="B985" s="736"/>
      <c r="C985" s="742"/>
      <c r="D985" s="743"/>
      <c r="E985" s="744"/>
      <c r="F985" s="744"/>
      <c r="G985" s="744"/>
      <c r="H985" s="744"/>
      <c r="I985" s="744"/>
      <c r="J985" s="737"/>
      <c r="K985" s="744"/>
      <c r="L985" s="744"/>
      <c r="M985" s="744"/>
      <c r="N985" s="745"/>
      <c r="O985" s="745"/>
      <c r="P985" s="746"/>
      <c r="Q985" s="739"/>
      <c r="R985" s="747"/>
    </row>
    <row r="986" spans="1:18" s="674" customFormat="1" x14ac:dyDescent="0.2">
      <c r="A986" s="668"/>
      <c r="B986" s="669"/>
      <c r="C986" s="675" t="s">
        <v>698</v>
      </c>
      <c r="D986" s="676" t="s">
        <v>9</v>
      </c>
      <c r="E986" s="677">
        <v>3</v>
      </c>
      <c r="F986" s="677" t="s">
        <v>10</v>
      </c>
      <c r="G986" s="677" t="s">
        <v>11</v>
      </c>
      <c r="H986" s="677">
        <v>2</v>
      </c>
      <c r="I986" s="677" t="s">
        <v>12</v>
      </c>
      <c r="J986" s="677" t="s">
        <v>11</v>
      </c>
      <c r="K986" s="677">
        <v>12</v>
      </c>
      <c r="L986" s="677" t="s">
        <v>8</v>
      </c>
      <c r="M986" s="676" t="s">
        <v>14</v>
      </c>
      <c r="N986" s="671">
        <f>E986*H986*K986</f>
        <v>72</v>
      </c>
      <c r="O986" s="671" t="s">
        <v>16</v>
      </c>
      <c r="P986" s="678">
        <v>160000</v>
      </c>
      <c r="Q986" s="672">
        <f t="shared" ref="Q986" si="102">N986*P986</f>
        <v>11520000</v>
      </c>
      <c r="R986" s="704">
        <f>Q986+Q988</f>
        <v>25920000</v>
      </c>
    </row>
    <row r="987" spans="1:18" s="674" customFormat="1" x14ac:dyDescent="0.2">
      <c r="A987" s="668"/>
      <c r="B987" s="669"/>
      <c r="C987" s="675"/>
      <c r="D987" s="676"/>
      <c r="E987" s="677"/>
      <c r="F987" s="677"/>
      <c r="G987" s="677"/>
      <c r="H987" s="677"/>
      <c r="I987" s="677"/>
      <c r="J987" s="677"/>
      <c r="K987" s="677"/>
      <c r="L987" s="677"/>
      <c r="M987" s="676"/>
      <c r="N987" s="671"/>
      <c r="O987" s="671"/>
      <c r="P987" s="678"/>
      <c r="Q987" s="672"/>
      <c r="R987" s="673"/>
    </row>
    <row r="988" spans="1:18" s="674" customFormat="1" x14ac:dyDescent="0.2">
      <c r="A988" s="668"/>
      <c r="B988" s="669"/>
      <c r="C988" s="675" t="s">
        <v>699</v>
      </c>
      <c r="D988" s="676" t="s">
        <v>9</v>
      </c>
      <c r="E988" s="677">
        <v>3</v>
      </c>
      <c r="F988" s="677" t="s">
        <v>10</v>
      </c>
      <c r="G988" s="677" t="s">
        <v>11</v>
      </c>
      <c r="H988" s="677">
        <v>2</v>
      </c>
      <c r="I988" s="677" t="s">
        <v>12</v>
      </c>
      <c r="J988" s="677" t="s">
        <v>11</v>
      </c>
      <c r="K988" s="677">
        <v>12</v>
      </c>
      <c r="L988" s="677" t="s">
        <v>8</v>
      </c>
      <c r="M988" s="676" t="s">
        <v>14</v>
      </c>
      <c r="N988" s="671">
        <f>E988*H988*K988</f>
        <v>72</v>
      </c>
      <c r="O988" s="671" t="s">
        <v>16</v>
      </c>
      <c r="P988" s="678">
        <v>200000</v>
      </c>
      <c r="Q988" s="672">
        <f t="shared" ref="Q988" si="103">N988*P988</f>
        <v>14400000</v>
      </c>
      <c r="R988" s="673"/>
    </row>
    <row r="989" spans="1:18" s="54" customFormat="1" ht="17.100000000000001" customHeight="1" x14ac:dyDescent="0.2">
      <c r="A989" s="11"/>
      <c r="B989" s="34"/>
      <c r="C989" s="34"/>
      <c r="D989" s="34"/>
      <c r="E989" s="34"/>
      <c r="F989" s="34"/>
      <c r="G989" s="456"/>
      <c r="H989" s="456"/>
      <c r="I989" s="456"/>
      <c r="J989" s="456"/>
      <c r="K989" s="456"/>
      <c r="L989" s="456"/>
      <c r="M989" s="456"/>
      <c r="N989" s="11"/>
      <c r="O989" s="11"/>
      <c r="P989" s="102"/>
      <c r="Q989" s="386"/>
      <c r="R989" s="454"/>
    </row>
    <row r="990" spans="1:18" s="54" customFormat="1" ht="17.100000000000001" customHeight="1" x14ac:dyDescent="0.2">
      <c r="A990" s="128" t="s">
        <v>61</v>
      </c>
      <c r="B990" s="891" t="s">
        <v>849</v>
      </c>
      <c r="C990" s="904"/>
      <c r="D990" s="904"/>
      <c r="E990" s="904"/>
      <c r="F990" s="904"/>
      <c r="G990" s="904"/>
      <c r="H990" s="904"/>
      <c r="I990" s="904"/>
      <c r="J990" s="904"/>
      <c r="K990" s="904"/>
      <c r="L990" s="904"/>
      <c r="M990" s="904"/>
      <c r="N990" s="128"/>
      <c r="O990" s="128"/>
      <c r="P990" s="128"/>
      <c r="Q990" s="381">
        <f>Q991</f>
        <v>315800000</v>
      </c>
      <c r="R990" s="454"/>
    </row>
    <row r="991" spans="1:18" s="59" customFormat="1" ht="17.100000000000001" customHeight="1" x14ac:dyDescent="0.35">
      <c r="A991" s="51">
        <v>521119</v>
      </c>
      <c r="B991" s="1056" t="s">
        <v>56</v>
      </c>
      <c r="C991" s="1057"/>
      <c r="D991" s="1057"/>
      <c r="E991" s="1057"/>
      <c r="F991" s="1057"/>
      <c r="G991" s="1057"/>
      <c r="H991" s="1057"/>
      <c r="I991" s="1057"/>
      <c r="J991" s="1057"/>
      <c r="K991" s="1057"/>
      <c r="L991" s="1057"/>
      <c r="M991" s="5"/>
      <c r="N991" s="6"/>
      <c r="O991" s="6"/>
      <c r="P991" s="6"/>
      <c r="Q991" s="369">
        <f>SUM(Q993:Q1002)</f>
        <v>315800000</v>
      </c>
      <c r="R991" s="454" t="s">
        <v>562</v>
      </c>
    </row>
    <row r="992" spans="1:18" s="129" customFormat="1" ht="17.100000000000001" customHeight="1" x14ac:dyDescent="0.2">
      <c r="A992" s="20"/>
      <c r="B992" s="8" t="s">
        <v>19</v>
      </c>
      <c r="C992" s="18" t="s">
        <v>32</v>
      </c>
      <c r="D992" s="18"/>
      <c r="E992" s="42"/>
      <c r="F992" s="18"/>
      <c r="G992" s="19"/>
      <c r="H992" s="19"/>
      <c r="I992" s="19"/>
      <c r="J992" s="19"/>
      <c r="K992" s="19"/>
      <c r="L992" s="19"/>
      <c r="M992" s="19"/>
      <c r="N992" s="20"/>
      <c r="O992" s="20"/>
      <c r="P992" s="21"/>
      <c r="Q992" s="402"/>
      <c r="R992" s="145"/>
    </row>
    <row r="993" spans="1:18" s="54" customFormat="1" ht="17.100000000000001" customHeight="1" x14ac:dyDescent="0.2">
      <c r="A993" s="1"/>
      <c r="B993" s="8"/>
      <c r="C993" s="9" t="s">
        <v>232</v>
      </c>
      <c r="D993" s="5"/>
      <c r="E993" s="42"/>
      <c r="F993" s="5"/>
      <c r="G993" s="896"/>
      <c r="H993" s="896"/>
      <c r="I993" s="896"/>
      <c r="J993" s="896"/>
      <c r="K993" s="896"/>
      <c r="L993" s="896"/>
      <c r="M993" s="896"/>
      <c r="N993" s="20">
        <v>1</v>
      </c>
      <c r="O993" s="20" t="s">
        <v>366</v>
      </c>
      <c r="P993" s="4">
        <v>43000000</v>
      </c>
      <c r="Q993" s="403">
        <f>P993*N993</f>
        <v>43000000</v>
      </c>
      <c r="R993" s="435"/>
    </row>
    <row r="994" spans="1:18" s="54" customFormat="1" ht="17.100000000000001" customHeight="1" x14ac:dyDescent="0.2">
      <c r="A994" s="1"/>
      <c r="B994" s="8"/>
      <c r="C994" s="9" t="s">
        <v>281</v>
      </c>
      <c r="D994" s="5"/>
      <c r="E994" s="42"/>
      <c r="F994" s="5"/>
      <c r="G994" s="896"/>
      <c r="H994" s="896"/>
      <c r="I994" s="896"/>
      <c r="J994" s="896"/>
      <c r="K994" s="896"/>
      <c r="L994" s="896"/>
      <c r="M994" s="896"/>
      <c r="N994" s="20">
        <v>1</v>
      </c>
      <c r="O994" s="20" t="s">
        <v>366</v>
      </c>
      <c r="P994" s="17">
        <v>31600000</v>
      </c>
      <c r="Q994" s="403">
        <f t="shared" ref="Q994:Q1002" si="104">P994*N994</f>
        <v>31600000</v>
      </c>
      <c r="R994" s="435"/>
    </row>
    <row r="995" spans="1:18" s="54" customFormat="1" ht="17.100000000000001" customHeight="1" x14ac:dyDescent="0.2">
      <c r="A995" s="1"/>
      <c r="B995" s="8"/>
      <c r="C995" s="9" t="s">
        <v>282</v>
      </c>
      <c r="D995" s="5"/>
      <c r="E995" s="42"/>
      <c r="F995" s="5"/>
      <c r="G995" s="896"/>
      <c r="H995" s="896"/>
      <c r="I995" s="896"/>
      <c r="J995" s="896"/>
      <c r="K995" s="896"/>
      <c r="L995" s="896"/>
      <c r="M995" s="896"/>
      <c r="N995" s="20">
        <v>1</v>
      </c>
      <c r="O995" s="20" t="s">
        <v>366</v>
      </c>
      <c r="P995" s="17">
        <v>31600000</v>
      </c>
      <c r="Q995" s="403">
        <f t="shared" si="104"/>
        <v>31600000</v>
      </c>
      <c r="R995" s="435"/>
    </row>
    <row r="996" spans="1:18" s="54" customFormat="1" ht="17.100000000000001" customHeight="1" x14ac:dyDescent="0.2">
      <c r="A996" s="11"/>
      <c r="B996" s="125"/>
      <c r="C996" s="9" t="s">
        <v>283</v>
      </c>
      <c r="D996" s="456"/>
      <c r="E996" s="456"/>
      <c r="F996" s="456"/>
      <c r="G996" s="456"/>
      <c r="H996" s="456"/>
      <c r="I996" s="456"/>
      <c r="J996" s="456"/>
      <c r="K996" s="456"/>
      <c r="L996" s="456"/>
      <c r="M996" s="456"/>
      <c r="N996" s="1">
        <v>1</v>
      </c>
      <c r="O996" s="1" t="s">
        <v>366</v>
      </c>
      <c r="P996" s="17">
        <v>31600000</v>
      </c>
      <c r="Q996" s="403">
        <f t="shared" si="104"/>
        <v>31600000</v>
      </c>
      <c r="R996" s="435"/>
    </row>
    <row r="997" spans="1:18" s="54" customFormat="1" ht="17.100000000000001" customHeight="1" x14ac:dyDescent="0.2">
      <c r="A997" s="104"/>
      <c r="B997" s="125"/>
      <c r="C997" s="9" t="s">
        <v>284</v>
      </c>
      <c r="D997" s="456"/>
      <c r="E997" s="456"/>
      <c r="F997" s="456"/>
      <c r="G997" s="456"/>
      <c r="H997" s="456"/>
      <c r="I997" s="456"/>
      <c r="J997" s="456"/>
      <c r="K997" s="456"/>
      <c r="L997" s="456"/>
      <c r="M997" s="456"/>
      <c r="N997" s="20">
        <v>1</v>
      </c>
      <c r="O997" s="20" t="s">
        <v>366</v>
      </c>
      <c r="P997" s="17">
        <v>31600000</v>
      </c>
      <c r="Q997" s="403">
        <f t="shared" si="104"/>
        <v>31600000</v>
      </c>
      <c r="R997" s="435"/>
    </row>
    <row r="998" spans="1:18" s="54" customFormat="1" ht="17.100000000000001" customHeight="1" x14ac:dyDescent="0.2">
      <c r="A998" s="104"/>
      <c r="B998" s="125"/>
      <c r="C998" s="9" t="s">
        <v>285</v>
      </c>
      <c r="D998" s="456"/>
      <c r="E998" s="456"/>
      <c r="F998" s="456"/>
      <c r="G998" s="456"/>
      <c r="H998" s="456"/>
      <c r="I998" s="456"/>
      <c r="J998" s="456"/>
      <c r="K998" s="456"/>
      <c r="L998" s="456"/>
      <c r="M998" s="456"/>
      <c r="N998" s="1">
        <v>1</v>
      </c>
      <c r="O998" s="1" t="s">
        <v>366</v>
      </c>
      <c r="P998" s="17">
        <v>31600000</v>
      </c>
      <c r="Q998" s="403">
        <f t="shared" si="104"/>
        <v>31600000</v>
      </c>
      <c r="R998" s="435"/>
    </row>
    <row r="999" spans="1:18" s="54" customFormat="1" ht="17.100000000000001" customHeight="1" x14ac:dyDescent="0.2">
      <c r="A999" s="104"/>
      <c r="B999" s="125"/>
      <c r="C999" s="9" t="s">
        <v>286</v>
      </c>
      <c r="D999" s="456"/>
      <c r="E999" s="456"/>
      <c r="F999" s="456"/>
      <c r="G999" s="456"/>
      <c r="H999" s="456"/>
      <c r="I999" s="456"/>
      <c r="J999" s="456"/>
      <c r="K999" s="456"/>
      <c r="L999" s="456"/>
      <c r="M999" s="456"/>
      <c r="N999" s="20">
        <v>1</v>
      </c>
      <c r="O999" s="20" t="s">
        <v>366</v>
      </c>
      <c r="P999" s="17">
        <v>31600000</v>
      </c>
      <c r="Q999" s="403">
        <f t="shared" si="104"/>
        <v>31600000</v>
      </c>
      <c r="R999" s="435"/>
    </row>
    <row r="1000" spans="1:18" s="54" customFormat="1" ht="17.100000000000001" customHeight="1" x14ac:dyDescent="0.2">
      <c r="A1000" s="104"/>
      <c r="B1000" s="125"/>
      <c r="C1000" s="9" t="s">
        <v>287</v>
      </c>
      <c r="D1000" s="456"/>
      <c r="E1000" s="456"/>
      <c r="F1000" s="456"/>
      <c r="G1000" s="456"/>
      <c r="H1000" s="456"/>
      <c r="I1000" s="456"/>
      <c r="J1000" s="456"/>
      <c r="K1000" s="456"/>
      <c r="L1000" s="456"/>
      <c r="M1000" s="456"/>
      <c r="N1000" s="1">
        <v>1</v>
      </c>
      <c r="O1000" s="1" t="s">
        <v>366</v>
      </c>
      <c r="P1000" s="17">
        <v>31600000</v>
      </c>
      <c r="Q1000" s="403">
        <f t="shared" si="104"/>
        <v>31600000</v>
      </c>
      <c r="R1000" s="435"/>
    </row>
    <row r="1001" spans="1:18" s="54" customFormat="1" ht="17.100000000000001" customHeight="1" x14ac:dyDescent="0.2">
      <c r="A1001" s="104"/>
      <c r="B1001" s="125"/>
      <c r="C1001" s="9" t="s">
        <v>288</v>
      </c>
      <c r="D1001" s="456"/>
      <c r="E1001" s="456"/>
      <c r="F1001" s="456"/>
      <c r="G1001" s="456"/>
      <c r="H1001" s="456"/>
      <c r="I1001" s="456"/>
      <c r="J1001" s="456"/>
      <c r="K1001" s="456"/>
      <c r="L1001" s="456"/>
      <c r="M1001" s="456"/>
      <c r="N1001" s="20">
        <v>1</v>
      </c>
      <c r="O1001" s="20" t="s">
        <v>366</v>
      </c>
      <c r="P1001" s="17">
        <v>31600000</v>
      </c>
      <c r="Q1001" s="403">
        <f t="shared" si="104"/>
        <v>31600000</v>
      </c>
      <c r="R1001" s="435"/>
    </row>
    <row r="1002" spans="1:18" s="54" customFormat="1" ht="17.100000000000001" customHeight="1" x14ac:dyDescent="0.2">
      <c r="A1002" s="104"/>
      <c r="B1002" s="125"/>
      <c r="C1002" s="3" t="s">
        <v>289</v>
      </c>
      <c r="D1002" s="456"/>
      <c r="E1002" s="456"/>
      <c r="F1002" s="456"/>
      <c r="G1002" s="456"/>
      <c r="H1002" s="456"/>
      <c r="I1002" s="456"/>
      <c r="J1002" s="456"/>
      <c r="K1002" s="456"/>
      <c r="L1002" s="456"/>
      <c r="M1002" s="456"/>
      <c r="N1002" s="20">
        <v>1</v>
      </c>
      <c r="O1002" s="1" t="s">
        <v>366</v>
      </c>
      <c r="P1002" s="257">
        <v>20000000</v>
      </c>
      <c r="Q1002" s="403">
        <f t="shared" si="104"/>
        <v>20000000</v>
      </c>
      <c r="R1002" s="435"/>
    </row>
    <row r="1003" spans="1:18" s="54" customFormat="1" ht="17.100000000000001" customHeight="1" x14ac:dyDescent="0.2">
      <c r="A1003" s="104"/>
      <c r="B1003" s="456"/>
      <c r="C1003" s="456"/>
      <c r="D1003" s="456"/>
      <c r="E1003" s="456"/>
      <c r="F1003" s="456"/>
      <c r="G1003" s="456"/>
      <c r="H1003" s="456"/>
      <c r="I1003" s="456"/>
      <c r="J1003" s="456"/>
      <c r="K1003" s="456"/>
      <c r="L1003" s="456"/>
      <c r="M1003" s="456"/>
      <c r="N1003" s="11"/>
      <c r="O1003" s="20"/>
      <c r="P1003" s="104"/>
      <c r="Q1003" s="404"/>
      <c r="R1003" s="436"/>
    </row>
    <row r="1004" spans="1:18" s="61" customFormat="1" ht="17.100000000000001" customHeight="1" x14ac:dyDescent="0.2">
      <c r="A1004" s="137" t="s">
        <v>145</v>
      </c>
      <c r="B1004" s="900" t="s">
        <v>850</v>
      </c>
      <c r="C1004" s="903"/>
      <c r="D1004" s="903"/>
      <c r="E1004" s="903"/>
      <c r="F1004" s="903"/>
      <c r="G1004" s="903"/>
      <c r="H1004" s="903"/>
      <c r="I1004" s="903"/>
      <c r="J1004" s="903"/>
      <c r="K1004" s="903"/>
      <c r="L1004" s="903"/>
      <c r="M1004" s="903"/>
      <c r="N1004" s="137"/>
      <c r="O1004" s="137"/>
      <c r="P1004" s="137"/>
      <c r="Q1004" s="783">
        <f>Q1006+Q1018+Q1030</f>
        <v>196532000</v>
      </c>
      <c r="R1004" s="432" t="s">
        <v>562</v>
      </c>
    </row>
    <row r="1005" spans="1:18" s="129" customFormat="1" ht="17.100000000000001" customHeight="1" x14ac:dyDescent="0.35">
      <c r="A1005" s="44">
        <v>521119</v>
      </c>
      <c r="B1005" s="1056" t="s">
        <v>56</v>
      </c>
      <c r="C1005" s="1057"/>
      <c r="D1005" s="1057"/>
      <c r="E1005" s="1057"/>
      <c r="F1005" s="1057"/>
      <c r="G1005" s="1057"/>
      <c r="H1005" s="1057"/>
      <c r="I1005" s="1057"/>
      <c r="J1005" s="1057"/>
      <c r="K1005" s="1057"/>
      <c r="L1005" s="1057"/>
      <c r="M1005" s="45"/>
      <c r="N1005" s="28"/>
      <c r="O1005" s="28"/>
      <c r="P1005" s="28"/>
      <c r="Q1005" s="394">
        <f>Q1006</f>
        <v>83520000</v>
      </c>
      <c r="R1005" s="454"/>
    </row>
    <row r="1006" spans="1:18" s="129" customFormat="1" ht="17.100000000000001" customHeight="1" x14ac:dyDescent="0.2">
      <c r="A1006" s="254"/>
      <c r="B1006" s="258" t="s">
        <v>19</v>
      </c>
      <c r="C1006" s="125" t="s">
        <v>851</v>
      </c>
      <c r="D1006" s="888"/>
      <c r="E1006" s="888"/>
      <c r="F1006" s="888"/>
      <c r="G1006" s="888"/>
      <c r="H1006" s="888"/>
      <c r="I1006" s="888"/>
      <c r="J1006" s="888"/>
      <c r="K1006" s="888"/>
      <c r="L1006" s="888"/>
      <c r="M1006" s="45"/>
      <c r="N1006" s="28"/>
      <c r="O1006" s="28"/>
      <c r="P1006" s="28"/>
      <c r="Q1006" s="393">
        <f>Q1007+Q1012</f>
        <v>83520000</v>
      </c>
      <c r="R1006" s="145"/>
    </row>
    <row r="1007" spans="1:18" s="129" customFormat="1" ht="17.100000000000001" customHeight="1" x14ac:dyDescent="0.35">
      <c r="A1007" s="44"/>
      <c r="B1007" s="888"/>
      <c r="C1007" s="2" t="s">
        <v>852</v>
      </c>
      <c r="D1007" s="888"/>
      <c r="E1007" s="888"/>
      <c r="F1007" s="888"/>
      <c r="G1007" s="888"/>
      <c r="H1007" s="888"/>
      <c r="I1007" s="888"/>
      <c r="J1007" s="888"/>
      <c r="K1007" s="888"/>
      <c r="L1007" s="888"/>
      <c r="M1007" s="45"/>
      <c r="N1007" s="28"/>
      <c r="O1007" s="28"/>
      <c r="P1007" s="277"/>
      <c r="Q1007" s="394">
        <f>SUM(Q1008:Q1011)</f>
        <v>73010000</v>
      </c>
      <c r="R1007" s="145"/>
    </row>
    <row r="1008" spans="1:18" ht="17.100000000000001" customHeight="1" x14ac:dyDescent="0.2">
      <c r="A1008" s="1"/>
      <c r="B1008" s="5"/>
      <c r="C1008" s="9" t="s">
        <v>18</v>
      </c>
      <c r="D1008" s="5"/>
      <c r="E1008" s="5"/>
      <c r="F1008" s="5" t="s">
        <v>9</v>
      </c>
      <c r="G1008" s="896">
        <v>35</v>
      </c>
      <c r="H1008" s="896" t="s">
        <v>10</v>
      </c>
      <c r="I1008" s="896" t="s">
        <v>11</v>
      </c>
      <c r="J1008" s="896">
        <v>14</v>
      </c>
      <c r="K1008" s="896" t="s">
        <v>498</v>
      </c>
      <c r="L1008" s="5" t="s">
        <v>14</v>
      </c>
      <c r="M1008" s="896"/>
      <c r="N1008" s="22">
        <f>G1008*J1008</f>
        <v>490</v>
      </c>
      <c r="O1008" s="1" t="s">
        <v>16</v>
      </c>
      <c r="P1008" s="38">
        <v>40000</v>
      </c>
      <c r="Q1008" s="370">
        <f>P1008*N1008</f>
        <v>19600000</v>
      </c>
      <c r="R1008" s="897"/>
    </row>
    <row r="1009" spans="1:18" ht="17.100000000000001" customHeight="1" x14ac:dyDescent="0.2">
      <c r="A1009" s="1"/>
      <c r="B1009" s="8"/>
      <c r="C1009" s="9" t="s">
        <v>235</v>
      </c>
      <c r="D1009" s="5"/>
      <c r="E1009" s="5"/>
      <c r="F1009" s="5" t="s">
        <v>9</v>
      </c>
      <c r="G1009" s="896">
        <v>35</v>
      </c>
      <c r="H1009" s="896" t="s">
        <v>10</v>
      </c>
      <c r="I1009" s="896" t="s">
        <v>11</v>
      </c>
      <c r="J1009" s="896">
        <v>14</v>
      </c>
      <c r="K1009" s="896" t="s">
        <v>498</v>
      </c>
      <c r="L1009" s="5" t="s">
        <v>14</v>
      </c>
      <c r="M1009" s="896"/>
      <c r="N1009" s="22">
        <f>G1009*J1009</f>
        <v>490</v>
      </c>
      <c r="O1009" s="1" t="s">
        <v>16</v>
      </c>
      <c r="P1009" s="38">
        <v>82000</v>
      </c>
      <c r="Q1009" s="370">
        <f>N1009*P1009</f>
        <v>40180000</v>
      </c>
      <c r="R1009" s="897"/>
    </row>
    <row r="1010" spans="1:18" ht="17.100000000000001" customHeight="1" x14ac:dyDescent="0.2">
      <c r="A1010" s="1"/>
      <c r="B1010" s="8"/>
      <c r="C1010" s="9" t="s">
        <v>27</v>
      </c>
      <c r="D1010" s="5"/>
      <c r="E1010" s="5"/>
      <c r="F1010" s="5" t="s">
        <v>9</v>
      </c>
      <c r="G1010" s="896">
        <v>35</v>
      </c>
      <c r="H1010" s="896" t="s">
        <v>10</v>
      </c>
      <c r="I1010" s="896" t="s">
        <v>11</v>
      </c>
      <c r="J1010" s="896">
        <v>14</v>
      </c>
      <c r="K1010" s="896" t="s">
        <v>498</v>
      </c>
      <c r="L1010" s="5" t="s">
        <v>14</v>
      </c>
      <c r="M1010" s="896"/>
      <c r="N1010" s="22">
        <f>G1010*J1010</f>
        <v>490</v>
      </c>
      <c r="O1010" s="1" t="s">
        <v>16</v>
      </c>
      <c r="P1010" s="38">
        <v>19000</v>
      </c>
      <c r="Q1010" s="370">
        <f>P1010*N1010</f>
        <v>9310000</v>
      </c>
      <c r="R1010" s="897"/>
    </row>
    <row r="1011" spans="1:18" ht="17.100000000000001" customHeight="1" x14ac:dyDescent="0.2">
      <c r="A1011" s="1"/>
      <c r="B1011" s="8"/>
      <c r="C1011" s="9" t="s">
        <v>853</v>
      </c>
      <c r="D1011" s="5"/>
      <c r="E1011" s="5"/>
      <c r="F1011" s="5" t="s">
        <v>9</v>
      </c>
      <c r="G1011" s="896">
        <v>35</v>
      </c>
      <c r="H1011" s="896" t="s">
        <v>10</v>
      </c>
      <c r="I1011" s="896" t="s">
        <v>11</v>
      </c>
      <c r="J1011" s="896">
        <v>14</v>
      </c>
      <c r="K1011" s="896" t="s">
        <v>498</v>
      </c>
      <c r="L1011" s="5" t="s">
        <v>14</v>
      </c>
      <c r="M1011" s="896"/>
      <c r="N1011" s="22">
        <f>G1011*J1011</f>
        <v>490</v>
      </c>
      <c r="O1011" s="1" t="s">
        <v>16</v>
      </c>
      <c r="P1011" s="38">
        <v>8000</v>
      </c>
      <c r="Q1011" s="370">
        <f>P1011*N1011</f>
        <v>3920000</v>
      </c>
      <c r="R1011" s="897"/>
    </row>
    <row r="1012" spans="1:18" s="129" customFormat="1" ht="17.100000000000001" customHeight="1" x14ac:dyDescent="0.35">
      <c r="A1012" s="44"/>
      <c r="B1012" s="888"/>
      <c r="C1012" s="2" t="s">
        <v>854</v>
      </c>
      <c r="D1012" s="888"/>
      <c r="E1012" s="888"/>
      <c r="F1012" s="888"/>
      <c r="G1012" s="888"/>
      <c r="H1012" s="888"/>
      <c r="I1012" s="888"/>
      <c r="J1012" s="888"/>
      <c r="K1012" s="888"/>
      <c r="L1012" s="888"/>
      <c r="M1012" s="45"/>
      <c r="N1012" s="28"/>
      <c r="O1012" s="28"/>
      <c r="P1012" s="277"/>
      <c r="Q1012" s="394">
        <f>SUM(Q1013:Q1016)</f>
        <v>10510000</v>
      </c>
      <c r="R1012" s="145"/>
    </row>
    <row r="1013" spans="1:18" ht="17.100000000000001" customHeight="1" x14ac:dyDescent="0.2">
      <c r="A1013" s="1"/>
      <c r="B1013" s="5"/>
      <c r="C1013" s="9" t="s">
        <v>855</v>
      </c>
      <c r="D1013" s="5"/>
      <c r="E1013" s="5"/>
      <c r="F1013" s="5" t="s">
        <v>9</v>
      </c>
      <c r="G1013" s="896">
        <v>35</v>
      </c>
      <c r="H1013" s="896" t="s">
        <v>10</v>
      </c>
      <c r="I1013" s="896" t="s">
        <v>11</v>
      </c>
      <c r="J1013" s="896">
        <v>2</v>
      </c>
      <c r="K1013" s="896" t="s">
        <v>498</v>
      </c>
      <c r="L1013" s="5" t="s">
        <v>14</v>
      </c>
      <c r="M1013" s="896"/>
      <c r="N1013" s="22">
        <f>G1013*J1013</f>
        <v>70</v>
      </c>
      <c r="O1013" s="1" t="s">
        <v>16</v>
      </c>
      <c r="P1013" s="38">
        <v>82000</v>
      </c>
      <c r="Q1013" s="370">
        <f>P1013*N1013</f>
        <v>5740000</v>
      </c>
      <c r="R1013" s="897"/>
    </row>
    <row r="1014" spans="1:18" ht="17.100000000000001" customHeight="1" x14ac:dyDescent="0.2">
      <c r="A1014" s="1"/>
      <c r="B1014" s="8"/>
      <c r="C1014" s="9" t="s">
        <v>856</v>
      </c>
      <c r="D1014" s="5"/>
      <c r="E1014" s="5"/>
      <c r="F1014" s="5" t="s">
        <v>9</v>
      </c>
      <c r="G1014" s="896">
        <v>35</v>
      </c>
      <c r="H1014" s="896" t="s">
        <v>10</v>
      </c>
      <c r="I1014" s="896" t="s">
        <v>11</v>
      </c>
      <c r="J1014" s="896">
        <v>2</v>
      </c>
      <c r="K1014" s="896" t="s">
        <v>498</v>
      </c>
      <c r="L1014" s="5" t="s">
        <v>14</v>
      </c>
      <c r="M1014" s="896"/>
      <c r="N1014" s="22">
        <f>G1014*J1014</f>
        <v>70</v>
      </c>
      <c r="O1014" s="1" t="s">
        <v>16</v>
      </c>
      <c r="P1014" s="38">
        <v>29000</v>
      </c>
      <c r="Q1014" s="370">
        <f>N1014*P1014</f>
        <v>2030000</v>
      </c>
      <c r="R1014" s="897"/>
    </row>
    <row r="1015" spans="1:18" ht="17.100000000000001" customHeight="1" x14ac:dyDescent="0.2">
      <c r="A1015" s="1"/>
      <c r="B1015" s="8"/>
      <c r="C1015" s="9" t="s">
        <v>857</v>
      </c>
      <c r="D1015" s="5"/>
      <c r="E1015" s="5"/>
      <c r="F1015" s="5" t="s">
        <v>9</v>
      </c>
      <c r="G1015" s="896">
        <v>35</v>
      </c>
      <c r="H1015" s="896" t="s">
        <v>10</v>
      </c>
      <c r="I1015" s="896" t="s">
        <v>11</v>
      </c>
      <c r="J1015" s="896">
        <v>2</v>
      </c>
      <c r="K1015" s="896" t="s">
        <v>498</v>
      </c>
      <c r="L1015" s="5" t="s">
        <v>14</v>
      </c>
      <c r="M1015" s="896"/>
      <c r="N1015" s="22">
        <f>G1015*J1015</f>
        <v>70</v>
      </c>
      <c r="O1015" s="1" t="s">
        <v>16</v>
      </c>
      <c r="P1015" s="38">
        <v>22000</v>
      </c>
      <c r="Q1015" s="370">
        <f>P1015*N1015</f>
        <v>1540000</v>
      </c>
      <c r="R1015" s="897"/>
    </row>
    <row r="1016" spans="1:18" ht="17.100000000000001" customHeight="1" x14ac:dyDescent="0.2">
      <c r="A1016" s="1"/>
      <c r="B1016" s="8"/>
      <c r="C1016" s="9" t="s">
        <v>858</v>
      </c>
      <c r="D1016" s="5"/>
      <c r="E1016" s="5"/>
      <c r="F1016" s="5" t="s">
        <v>9</v>
      </c>
      <c r="G1016" s="896">
        <v>4</v>
      </c>
      <c r="H1016" s="896" t="s">
        <v>10</v>
      </c>
      <c r="I1016" s="896" t="s">
        <v>11</v>
      </c>
      <c r="J1016" s="896" t="s">
        <v>859</v>
      </c>
      <c r="K1016" s="896" t="s">
        <v>11</v>
      </c>
      <c r="L1016" s="5">
        <v>2</v>
      </c>
      <c r="M1016" s="896" t="s">
        <v>860</v>
      </c>
      <c r="N1016" s="22">
        <v>16</v>
      </c>
      <c r="O1016" s="1" t="s">
        <v>861</v>
      </c>
      <c r="P1016" s="38">
        <v>75000</v>
      </c>
      <c r="Q1016" s="370">
        <f>P1016*N1016</f>
        <v>1200000</v>
      </c>
      <c r="R1016" s="897"/>
    </row>
    <row r="1017" spans="1:18" ht="17.100000000000001" customHeight="1" x14ac:dyDescent="0.2">
      <c r="A1017" s="895"/>
      <c r="B1017" s="8"/>
      <c r="C1017" s="9"/>
      <c r="D1017" s="5"/>
      <c r="E1017" s="5"/>
      <c r="F1017" s="5"/>
      <c r="G1017" s="896"/>
      <c r="H1017" s="896"/>
      <c r="I1017" s="896"/>
      <c r="J1017" s="896"/>
      <c r="K1017" s="896"/>
      <c r="L1017" s="5"/>
      <c r="M1017" s="896"/>
      <c r="N1017" s="22"/>
      <c r="O1017" s="1"/>
      <c r="P1017" s="38"/>
      <c r="Q1017" s="370"/>
      <c r="R1017" s="897"/>
    </row>
    <row r="1018" spans="1:18" s="129" customFormat="1" ht="17.100000000000001" customHeight="1" x14ac:dyDescent="0.2">
      <c r="A1018" s="254"/>
      <c r="B1018" s="258" t="s">
        <v>19</v>
      </c>
      <c r="C1018" s="125" t="s">
        <v>862</v>
      </c>
      <c r="D1018" s="888"/>
      <c r="E1018" s="888"/>
      <c r="F1018" s="888"/>
      <c r="G1018" s="888"/>
      <c r="H1018" s="888"/>
      <c r="I1018" s="888"/>
      <c r="J1018" s="888"/>
      <c r="K1018" s="888"/>
      <c r="L1018" s="888"/>
      <c r="M1018" s="45"/>
      <c r="N1018" s="28"/>
      <c r="O1018" s="28"/>
      <c r="P1018" s="28"/>
      <c r="Q1018" s="393">
        <f>Q1019+Q1024</f>
        <v>52712000</v>
      </c>
      <c r="R1018" s="145"/>
    </row>
    <row r="1019" spans="1:18" s="129" customFormat="1" ht="17.100000000000001" customHeight="1" x14ac:dyDescent="0.35">
      <c r="A1019" s="44"/>
      <c r="B1019" s="888"/>
      <c r="C1019" s="2" t="s">
        <v>852</v>
      </c>
      <c r="D1019" s="888"/>
      <c r="E1019" s="888"/>
      <c r="F1019" s="888"/>
      <c r="G1019" s="888"/>
      <c r="H1019" s="888"/>
      <c r="I1019" s="888"/>
      <c r="J1019" s="888"/>
      <c r="K1019" s="888"/>
      <c r="L1019" s="888"/>
      <c r="M1019" s="45"/>
      <c r="N1019" s="28"/>
      <c r="O1019" s="28"/>
      <c r="P1019" s="277"/>
      <c r="Q1019" s="394">
        <f>SUM(Q1020:Q1023)</f>
        <v>45892000</v>
      </c>
      <c r="R1019" s="145"/>
    </row>
    <row r="1020" spans="1:18" ht="17.100000000000001" customHeight="1" x14ac:dyDescent="0.2">
      <c r="A1020" s="1"/>
      <c r="B1020" s="5"/>
      <c r="C1020" s="9" t="s">
        <v>863</v>
      </c>
      <c r="D1020" s="5"/>
      <c r="E1020" s="5"/>
      <c r="F1020" s="5" t="s">
        <v>9</v>
      </c>
      <c r="G1020" s="896">
        <v>22</v>
      </c>
      <c r="H1020" s="896" t="s">
        <v>10</v>
      </c>
      <c r="I1020" s="896" t="s">
        <v>11</v>
      </c>
      <c r="J1020" s="896">
        <v>14</v>
      </c>
      <c r="K1020" s="896" t="s">
        <v>498</v>
      </c>
      <c r="L1020" s="5" t="s">
        <v>14</v>
      </c>
      <c r="M1020" s="896"/>
      <c r="N1020" s="22">
        <f>G1020*J1020</f>
        <v>308</v>
      </c>
      <c r="O1020" s="1" t="s">
        <v>16</v>
      </c>
      <c r="P1020" s="38">
        <v>82000</v>
      </c>
      <c r="Q1020" s="370">
        <f>P1020*N1020</f>
        <v>25256000</v>
      </c>
      <c r="R1020" s="897"/>
    </row>
    <row r="1021" spans="1:18" ht="17.100000000000001" customHeight="1" x14ac:dyDescent="0.2">
      <c r="A1021" s="1"/>
      <c r="B1021" s="8"/>
      <c r="C1021" s="9" t="s">
        <v>864</v>
      </c>
      <c r="D1021" s="5"/>
      <c r="E1021" s="5"/>
      <c r="F1021" s="5" t="s">
        <v>9</v>
      </c>
      <c r="G1021" s="896">
        <v>22</v>
      </c>
      <c r="H1021" s="896" t="s">
        <v>10</v>
      </c>
      <c r="I1021" s="896" t="s">
        <v>11</v>
      </c>
      <c r="J1021" s="896">
        <v>14</v>
      </c>
      <c r="K1021" s="896" t="s">
        <v>498</v>
      </c>
      <c r="L1021" s="5" t="s">
        <v>14</v>
      </c>
      <c r="M1021" s="896"/>
      <c r="N1021" s="22">
        <f>G1021*J1021</f>
        <v>308</v>
      </c>
      <c r="O1021" s="1" t="s">
        <v>16</v>
      </c>
      <c r="P1021" s="38">
        <v>40000</v>
      </c>
      <c r="Q1021" s="370">
        <f>N1021*P1021</f>
        <v>12320000</v>
      </c>
      <c r="R1021" s="897"/>
    </row>
    <row r="1022" spans="1:18" ht="17.100000000000001" customHeight="1" x14ac:dyDescent="0.2">
      <c r="A1022" s="1"/>
      <c r="B1022" s="8"/>
      <c r="C1022" s="9" t="s">
        <v>865</v>
      </c>
      <c r="D1022" s="5"/>
      <c r="E1022" s="5"/>
      <c r="F1022" s="5" t="s">
        <v>9</v>
      </c>
      <c r="G1022" s="896">
        <v>22</v>
      </c>
      <c r="H1022" s="896" t="s">
        <v>10</v>
      </c>
      <c r="I1022" s="896" t="s">
        <v>11</v>
      </c>
      <c r="J1022" s="896">
        <v>14</v>
      </c>
      <c r="K1022" s="896" t="s">
        <v>498</v>
      </c>
      <c r="L1022" s="5" t="s">
        <v>14</v>
      </c>
      <c r="M1022" s="896"/>
      <c r="N1022" s="22">
        <f>G1022*J1022</f>
        <v>308</v>
      </c>
      <c r="O1022" s="1" t="s">
        <v>16</v>
      </c>
      <c r="P1022" s="38">
        <v>19000</v>
      </c>
      <c r="Q1022" s="370">
        <f>P1022*N1022</f>
        <v>5852000</v>
      </c>
      <c r="R1022" s="897"/>
    </row>
    <row r="1023" spans="1:18" ht="17.100000000000001" customHeight="1" x14ac:dyDescent="0.2">
      <c r="A1023" s="1"/>
      <c r="B1023" s="8"/>
      <c r="C1023" s="9" t="s">
        <v>866</v>
      </c>
      <c r="D1023" s="5"/>
      <c r="E1023" s="5"/>
      <c r="F1023" s="5" t="s">
        <v>9</v>
      </c>
      <c r="G1023" s="896">
        <v>22</v>
      </c>
      <c r="H1023" s="896" t="s">
        <v>10</v>
      </c>
      <c r="I1023" s="896" t="s">
        <v>11</v>
      </c>
      <c r="J1023" s="896">
        <v>14</v>
      </c>
      <c r="K1023" s="896" t="s">
        <v>498</v>
      </c>
      <c r="L1023" s="5" t="s">
        <v>14</v>
      </c>
      <c r="M1023" s="896"/>
      <c r="N1023" s="22">
        <f>G1023*J1023</f>
        <v>308</v>
      </c>
      <c r="O1023" s="1" t="s">
        <v>16</v>
      </c>
      <c r="P1023" s="38">
        <v>8000</v>
      </c>
      <c r="Q1023" s="370">
        <f>P1023*N1023</f>
        <v>2464000</v>
      </c>
      <c r="R1023" s="897"/>
    </row>
    <row r="1024" spans="1:18" s="129" customFormat="1" ht="17.100000000000001" customHeight="1" x14ac:dyDescent="0.35">
      <c r="A1024" s="44"/>
      <c r="B1024" s="888"/>
      <c r="C1024" s="2" t="s">
        <v>854</v>
      </c>
      <c r="D1024" s="888"/>
      <c r="E1024" s="888"/>
      <c r="F1024" s="888"/>
      <c r="G1024" s="888"/>
      <c r="H1024" s="888"/>
      <c r="I1024" s="888"/>
      <c r="J1024" s="888"/>
      <c r="K1024" s="888"/>
      <c r="L1024" s="888"/>
      <c r="M1024" s="45"/>
      <c r="N1024" s="28"/>
      <c r="O1024" s="28"/>
      <c r="P1024" s="277"/>
      <c r="Q1024" s="394">
        <f>SUM(Q1025:Q1028)</f>
        <v>6820000</v>
      </c>
      <c r="R1024" s="145"/>
    </row>
    <row r="1025" spans="1:18" ht="17.100000000000001" customHeight="1" x14ac:dyDescent="0.2">
      <c r="A1025" s="1"/>
      <c r="B1025" s="5"/>
      <c r="C1025" s="9" t="s">
        <v>855</v>
      </c>
      <c r="D1025" s="5"/>
      <c r="E1025" s="5"/>
      <c r="F1025" s="5" t="s">
        <v>9</v>
      </c>
      <c r="G1025" s="896">
        <v>20</v>
      </c>
      <c r="H1025" s="896" t="s">
        <v>10</v>
      </c>
      <c r="I1025" s="896" t="s">
        <v>11</v>
      </c>
      <c r="J1025" s="896">
        <v>2</v>
      </c>
      <c r="K1025" s="896" t="s">
        <v>498</v>
      </c>
      <c r="L1025" s="5" t="s">
        <v>14</v>
      </c>
      <c r="M1025" s="896"/>
      <c r="N1025" s="22">
        <f>G1025*J1025</f>
        <v>40</v>
      </c>
      <c r="O1025" s="1" t="s">
        <v>16</v>
      </c>
      <c r="P1025" s="38">
        <v>82000</v>
      </c>
      <c r="Q1025" s="370">
        <f>P1025*N1025</f>
        <v>3280000</v>
      </c>
      <c r="R1025" s="897"/>
    </row>
    <row r="1026" spans="1:18" ht="17.100000000000001" customHeight="1" x14ac:dyDescent="0.2">
      <c r="A1026" s="1"/>
      <c r="B1026" s="8"/>
      <c r="C1026" s="9" t="s">
        <v>856</v>
      </c>
      <c r="D1026" s="5"/>
      <c r="E1026" s="5"/>
      <c r="F1026" s="5" t="s">
        <v>9</v>
      </c>
      <c r="G1026" s="896">
        <v>20</v>
      </c>
      <c r="H1026" s="896" t="s">
        <v>10</v>
      </c>
      <c r="I1026" s="896" t="s">
        <v>11</v>
      </c>
      <c r="J1026" s="896">
        <v>2</v>
      </c>
      <c r="K1026" s="896" t="s">
        <v>498</v>
      </c>
      <c r="L1026" s="5" t="s">
        <v>14</v>
      </c>
      <c r="M1026" s="896"/>
      <c r="N1026" s="22">
        <f>G1026*J1026</f>
        <v>40</v>
      </c>
      <c r="O1026" s="1" t="s">
        <v>16</v>
      </c>
      <c r="P1026" s="38">
        <v>29000</v>
      </c>
      <c r="Q1026" s="370">
        <f>N1026*P1026</f>
        <v>1160000</v>
      </c>
      <c r="R1026" s="897"/>
    </row>
    <row r="1027" spans="1:18" ht="17.100000000000001" customHeight="1" x14ac:dyDescent="0.2">
      <c r="A1027" s="1"/>
      <c r="B1027" s="8"/>
      <c r="C1027" s="9" t="s">
        <v>857</v>
      </c>
      <c r="D1027" s="5"/>
      <c r="E1027" s="5"/>
      <c r="F1027" s="5" t="s">
        <v>9</v>
      </c>
      <c r="G1027" s="896">
        <v>20</v>
      </c>
      <c r="H1027" s="896" t="s">
        <v>10</v>
      </c>
      <c r="I1027" s="896" t="s">
        <v>11</v>
      </c>
      <c r="J1027" s="896">
        <v>2</v>
      </c>
      <c r="K1027" s="896" t="s">
        <v>498</v>
      </c>
      <c r="L1027" s="5" t="s">
        <v>14</v>
      </c>
      <c r="M1027" s="896"/>
      <c r="N1027" s="22">
        <f>G1027*J1027</f>
        <v>40</v>
      </c>
      <c r="O1027" s="1" t="s">
        <v>16</v>
      </c>
      <c r="P1027" s="38">
        <v>22000</v>
      </c>
      <c r="Q1027" s="370">
        <f>P1027*N1027</f>
        <v>880000</v>
      </c>
      <c r="R1027" s="897"/>
    </row>
    <row r="1028" spans="1:18" ht="17.100000000000001" customHeight="1" x14ac:dyDescent="0.2">
      <c r="A1028" s="1"/>
      <c r="B1028" s="8"/>
      <c r="C1028" s="9" t="s">
        <v>858</v>
      </c>
      <c r="D1028" s="5"/>
      <c r="E1028" s="5"/>
      <c r="F1028" s="5" t="s">
        <v>9</v>
      </c>
      <c r="G1028" s="896">
        <v>5</v>
      </c>
      <c r="H1028" s="896" t="s">
        <v>10</v>
      </c>
      <c r="I1028" s="896" t="s">
        <v>11</v>
      </c>
      <c r="J1028" s="896" t="s">
        <v>859</v>
      </c>
      <c r="K1028" s="896" t="s">
        <v>11</v>
      </c>
      <c r="L1028" s="5">
        <v>2</v>
      </c>
      <c r="M1028" s="896" t="s">
        <v>860</v>
      </c>
      <c r="N1028" s="22">
        <v>20</v>
      </c>
      <c r="O1028" s="1" t="s">
        <v>861</v>
      </c>
      <c r="P1028" s="38">
        <v>75000</v>
      </c>
      <c r="Q1028" s="370">
        <f>P1028*N1028</f>
        <v>1500000</v>
      </c>
      <c r="R1028" s="897"/>
    </row>
    <row r="1029" spans="1:18" ht="17.100000000000001" customHeight="1" x14ac:dyDescent="0.2">
      <c r="A1029" s="895"/>
      <c r="B1029" s="8"/>
      <c r="C1029" s="9"/>
      <c r="D1029" s="5"/>
      <c r="E1029" s="5"/>
      <c r="F1029" s="5"/>
      <c r="G1029" s="896"/>
      <c r="H1029" s="896"/>
      <c r="I1029" s="896"/>
      <c r="J1029" s="896"/>
      <c r="K1029" s="896"/>
      <c r="L1029" s="5"/>
      <c r="M1029" s="896"/>
      <c r="N1029" s="22"/>
      <c r="O1029" s="1"/>
      <c r="P1029" s="38"/>
      <c r="Q1029" s="370"/>
      <c r="R1029" s="897"/>
    </row>
    <row r="1030" spans="1:18" s="129" customFormat="1" ht="17.100000000000001" customHeight="1" x14ac:dyDescent="0.2">
      <c r="A1030" s="254"/>
      <c r="B1030" s="258" t="s">
        <v>19</v>
      </c>
      <c r="C1030" s="125" t="s">
        <v>867</v>
      </c>
      <c r="D1030" s="888"/>
      <c r="E1030" s="888"/>
      <c r="F1030" s="888"/>
      <c r="G1030" s="888"/>
      <c r="H1030" s="888"/>
      <c r="I1030" s="888"/>
      <c r="J1030" s="888"/>
      <c r="K1030" s="888"/>
      <c r="L1030" s="888"/>
      <c r="M1030" s="45"/>
      <c r="N1030" s="28"/>
      <c r="O1030" s="28"/>
      <c r="P1030" s="28"/>
      <c r="Q1030" s="393">
        <f>Q1031+Q1036</f>
        <v>60300000</v>
      </c>
      <c r="R1030" s="145"/>
    </row>
    <row r="1031" spans="1:18" s="129" customFormat="1" ht="17.100000000000001" customHeight="1" x14ac:dyDescent="0.35">
      <c r="A1031" s="44"/>
      <c r="B1031" s="888"/>
      <c r="C1031" s="2" t="s">
        <v>852</v>
      </c>
      <c r="D1031" s="888"/>
      <c r="E1031" s="888"/>
      <c r="F1031" s="888"/>
      <c r="G1031" s="888"/>
      <c r="H1031" s="888"/>
      <c r="I1031" s="888"/>
      <c r="J1031" s="888"/>
      <c r="K1031" s="888"/>
      <c r="L1031" s="888"/>
      <c r="M1031" s="45"/>
      <c r="N1031" s="28"/>
      <c r="O1031" s="28"/>
      <c r="P1031" s="277"/>
      <c r="Q1031" s="394">
        <f>SUM(Q1032:Q1035)</f>
        <v>52150000</v>
      </c>
      <c r="R1031" s="145"/>
    </row>
    <row r="1032" spans="1:18" ht="17.100000000000001" customHeight="1" x14ac:dyDescent="0.2">
      <c r="A1032" s="1"/>
      <c r="B1032" s="5"/>
      <c r="C1032" s="9" t="s">
        <v>863</v>
      </c>
      <c r="D1032" s="5"/>
      <c r="E1032" s="5"/>
      <c r="F1032" s="5" t="s">
        <v>9</v>
      </c>
      <c r="G1032" s="896">
        <v>25</v>
      </c>
      <c r="H1032" s="896" t="s">
        <v>10</v>
      </c>
      <c r="I1032" s="896" t="s">
        <v>11</v>
      </c>
      <c r="J1032" s="896">
        <v>14</v>
      </c>
      <c r="K1032" s="896" t="s">
        <v>498</v>
      </c>
      <c r="L1032" s="5" t="s">
        <v>14</v>
      </c>
      <c r="M1032" s="896"/>
      <c r="N1032" s="22">
        <f>G1032*J1032</f>
        <v>350</v>
      </c>
      <c r="O1032" s="1" t="s">
        <v>16</v>
      </c>
      <c r="P1032" s="38">
        <v>82000</v>
      </c>
      <c r="Q1032" s="370">
        <f>P1032*N1032</f>
        <v>28700000</v>
      </c>
      <c r="R1032" s="897"/>
    </row>
    <row r="1033" spans="1:18" ht="17.100000000000001" customHeight="1" x14ac:dyDescent="0.2">
      <c r="A1033" s="1"/>
      <c r="B1033" s="8"/>
      <c r="C1033" s="9" t="s">
        <v>864</v>
      </c>
      <c r="D1033" s="5"/>
      <c r="E1033" s="5"/>
      <c r="F1033" s="5" t="s">
        <v>9</v>
      </c>
      <c r="G1033" s="896">
        <v>25</v>
      </c>
      <c r="H1033" s="896" t="s">
        <v>10</v>
      </c>
      <c r="I1033" s="896" t="s">
        <v>11</v>
      </c>
      <c r="J1033" s="896">
        <v>14</v>
      </c>
      <c r="K1033" s="896" t="s">
        <v>498</v>
      </c>
      <c r="L1033" s="5" t="s">
        <v>14</v>
      </c>
      <c r="M1033" s="896"/>
      <c r="N1033" s="22">
        <f>G1033*J1033</f>
        <v>350</v>
      </c>
      <c r="O1033" s="1" t="s">
        <v>16</v>
      </c>
      <c r="P1033" s="38">
        <v>40000</v>
      </c>
      <c r="Q1033" s="370">
        <f>N1033*P1033</f>
        <v>14000000</v>
      </c>
      <c r="R1033" s="897"/>
    </row>
    <row r="1034" spans="1:18" ht="17.100000000000001" customHeight="1" x14ac:dyDescent="0.2">
      <c r="A1034" s="1"/>
      <c r="B1034" s="8"/>
      <c r="C1034" s="9" t="s">
        <v>865</v>
      </c>
      <c r="D1034" s="5"/>
      <c r="E1034" s="5"/>
      <c r="F1034" s="5" t="s">
        <v>9</v>
      </c>
      <c r="G1034" s="896">
        <v>25</v>
      </c>
      <c r="H1034" s="896" t="s">
        <v>10</v>
      </c>
      <c r="I1034" s="896" t="s">
        <v>11</v>
      </c>
      <c r="J1034" s="896">
        <v>14</v>
      </c>
      <c r="K1034" s="896" t="s">
        <v>498</v>
      </c>
      <c r="L1034" s="5" t="s">
        <v>14</v>
      </c>
      <c r="M1034" s="896"/>
      <c r="N1034" s="22">
        <f>G1034*J1034</f>
        <v>350</v>
      </c>
      <c r="O1034" s="1" t="s">
        <v>16</v>
      </c>
      <c r="P1034" s="38">
        <v>19000</v>
      </c>
      <c r="Q1034" s="370">
        <f>P1034*N1034</f>
        <v>6650000</v>
      </c>
      <c r="R1034" s="897"/>
    </row>
    <row r="1035" spans="1:18" ht="17.100000000000001" customHeight="1" x14ac:dyDescent="0.2">
      <c r="A1035" s="1"/>
      <c r="B1035" s="8"/>
      <c r="C1035" s="9" t="s">
        <v>866</v>
      </c>
      <c r="D1035" s="5"/>
      <c r="E1035" s="5"/>
      <c r="F1035" s="5" t="s">
        <v>9</v>
      </c>
      <c r="G1035" s="896">
        <v>25</v>
      </c>
      <c r="H1035" s="896" t="s">
        <v>10</v>
      </c>
      <c r="I1035" s="896" t="s">
        <v>11</v>
      </c>
      <c r="J1035" s="896">
        <v>14</v>
      </c>
      <c r="K1035" s="896" t="s">
        <v>498</v>
      </c>
      <c r="L1035" s="5" t="s">
        <v>14</v>
      </c>
      <c r="M1035" s="896"/>
      <c r="N1035" s="22">
        <f>G1035*J1035</f>
        <v>350</v>
      </c>
      <c r="O1035" s="1" t="s">
        <v>16</v>
      </c>
      <c r="P1035" s="38">
        <v>8000</v>
      </c>
      <c r="Q1035" s="370">
        <f>P1035*N1035</f>
        <v>2800000</v>
      </c>
      <c r="R1035" s="897"/>
    </row>
    <row r="1036" spans="1:18" s="129" customFormat="1" ht="17.100000000000001" customHeight="1" x14ac:dyDescent="0.35">
      <c r="A1036" s="44"/>
      <c r="B1036" s="888"/>
      <c r="C1036" s="2" t="s">
        <v>854</v>
      </c>
      <c r="D1036" s="888"/>
      <c r="E1036" s="888"/>
      <c r="F1036" s="888"/>
      <c r="G1036" s="888"/>
      <c r="H1036" s="888"/>
      <c r="I1036" s="888"/>
      <c r="J1036" s="888"/>
      <c r="K1036" s="888"/>
      <c r="L1036" s="888"/>
      <c r="M1036" s="45"/>
      <c r="N1036" s="28"/>
      <c r="O1036" s="28"/>
      <c r="P1036" s="277"/>
      <c r="Q1036" s="394">
        <f>SUM(Q1037:Q1040)</f>
        <v>8150000</v>
      </c>
      <c r="R1036" s="145"/>
    </row>
    <row r="1037" spans="1:18" ht="17.100000000000001" customHeight="1" x14ac:dyDescent="0.2">
      <c r="A1037" s="1"/>
      <c r="B1037" s="5"/>
      <c r="C1037" s="9" t="s">
        <v>855</v>
      </c>
      <c r="D1037" s="5"/>
      <c r="E1037" s="5"/>
      <c r="F1037" s="5" t="s">
        <v>9</v>
      </c>
      <c r="G1037" s="896">
        <v>25</v>
      </c>
      <c r="H1037" s="896" t="s">
        <v>10</v>
      </c>
      <c r="I1037" s="896" t="s">
        <v>11</v>
      </c>
      <c r="J1037" s="896">
        <v>2</v>
      </c>
      <c r="K1037" s="896" t="s">
        <v>498</v>
      </c>
      <c r="L1037" s="5" t="s">
        <v>14</v>
      </c>
      <c r="M1037" s="896"/>
      <c r="N1037" s="22">
        <f>G1037*J1037</f>
        <v>50</v>
      </c>
      <c r="O1037" s="1" t="s">
        <v>16</v>
      </c>
      <c r="P1037" s="38">
        <v>82000</v>
      </c>
      <c r="Q1037" s="370">
        <f>P1037*N1037</f>
        <v>4100000</v>
      </c>
      <c r="R1037" s="897"/>
    </row>
    <row r="1038" spans="1:18" ht="17.100000000000001" customHeight="1" x14ac:dyDescent="0.2">
      <c r="A1038" s="1"/>
      <c r="B1038" s="8"/>
      <c r="C1038" s="9" t="s">
        <v>856</v>
      </c>
      <c r="D1038" s="5"/>
      <c r="E1038" s="5"/>
      <c r="F1038" s="5" t="s">
        <v>9</v>
      </c>
      <c r="G1038" s="896">
        <v>25</v>
      </c>
      <c r="H1038" s="896" t="s">
        <v>10</v>
      </c>
      <c r="I1038" s="896" t="s">
        <v>11</v>
      </c>
      <c r="J1038" s="896">
        <v>2</v>
      </c>
      <c r="K1038" s="896" t="s">
        <v>498</v>
      </c>
      <c r="L1038" s="5" t="s">
        <v>14</v>
      </c>
      <c r="M1038" s="896"/>
      <c r="N1038" s="22">
        <f>G1038*J1038</f>
        <v>50</v>
      </c>
      <c r="O1038" s="1" t="s">
        <v>16</v>
      </c>
      <c r="P1038" s="38">
        <v>29000</v>
      </c>
      <c r="Q1038" s="370">
        <f>N1038*P1038</f>
        <v>1450000</v>
      </c>
      <c r="R1038" s="897"/>
    </row>
    <row r="1039" spans="1:18" ht="17.100000000000001" customHeight="1" x14ac:dyDescent="0.2">
      <c r="A1039" s="1"/>
      <c r="B1039" s="8"/>
      <c r="C1039" s="9" t="s">
        <v>857</v>
      </c>
      <c r="D1039" s="5"/>
      <c r="E1039" s="5"/>
      <c r="F1039" s="5" t="s">
        <v>9</v>
      </c>
      <c r="G1039" s="896">
        <v>25</v>
      </c>
      <c r="H1039" s="896" t="s">
        <v>10</v>
      </c>
      <c r="I1039" s="896" t="s">
        <v>11</v>
      </c>
      <c r="J1039" s="896">
        <v>2</v>
      </c>
      <c r="K1039" s="896" t="s">
        <v>498</v>
      </c>
      <c r="L1039" s="5" t="s">
        <v>14</v>
      </c>
      <c r="M1039" s="896"/>
      <c r="N1039" s="22">
        <f>G1039*J1039</f>
        <v>50</v>
      </c>
      <c r="O1039" s="1" t="s">
        <v>16</v>
      </c>
      <c r="P1039" s="38">
        <v>22000</v>
      </c>
      <c r="Q1039" s="370">
        <f>P1039*N1039</f>
        <v>1100000</v>
      </c>
      <c r="R1039" s="897"/>
    </row>
    <row r="1040" spans="1:18" ht="17.100000000000001" customHeight="1" x14ac:dyDescent="0.2">
      <c r="A1040" s="1"/>
      <c r="B1040" s="8"/>
      <c r="C1040" s="9" t="s">
        <v>858</v>
      </c>
      <c r="D1040" s="5"/>
      <c r="E1040" s="5"/>
      <c r="F1040" s="5" t="s">
        <v>9</v>
      </c>
      <c r="G1040" s="896">
        <v>5</v>
      </c>
      <c r="H1040" s="896" t="s">
        <v>10</v>
      </c>
      <c r="I1040" s="896" t="s">
        <v>11</v>
      </c>
      <c r="J1040" s="896" t="s">
        <v>859</v>
      </c>
      <c r="K1040" s="896" t="s">
        <v>11</v>
      </c>
      <c r="L1040" s="5">
        <v>2</v>
      </c>
      <c r="M1040" s="896" t="s">
        <v>860</v>
      </c>
      <c r="N1040" s="22">
        <v>20</v>
      </c>
      <c r="O1040" s="1" t="s">
        <v>861</v>
      </c>
      <c r="P1040" s="38">
        <v>75000</v>
      </c>
      <c r="Q1040" s="370">
        <f>P1040*N1040</f>
        <v>1500000</v>
      </c>
      <c r="R1040" s="897"/>
    </row>
    <row r="1041" spans="1:19" ht="17.100000000000001" customHeight="1" x14ac:dyDescent="0.2">
      <c r="A1041" s="1"/>
      <c r="B1041" s="8"/>
      <c r="C1041" s="9"/>
      <c r="D1041" s="5"/>
      <c r="E1041" s="5"/>
      <c r="F1041" s="5"/>
      <c r="G1041" s="896"/>
      <c r="H1041" s="896"/>
      <c r="I1041" s="896"/>
      <c r="J1041" s="896"/>
      <c r="K1041" s="896"/>
      <c r="L1041" s="5"/>
      <c r="M1041" s="896"/>
      <c r="N1041" s="22"/>
      <c r="O1041" s="1"/>
      <c r="P1041" s="38"/>
      <c r="Q1041" s="370"/>
      <c r="R1041" s="897"/>
    </row>
    <row r="1042" spans="1:19" ht="17.100000000000001" customHeight="1" x14ac:dyDescent="0.2">
      <c r="A1042" s="128" t="s">
        <v>151</v>
      </c>
      <c r="B1042" s="1063" t="s">
        <v>152</v>
      </c>
      <c r="C1042" s="1064"/>
      <c r="D1042" s="1064"/>
      <c r="E1042" s="1064"/>
      <c r="F1042" s="1064"/>
      <c r="G1042" s="1064"/>
      <c r="H1042" s="1064"/>
      <c r="I1042" s="1064"/>
      <c r="J1042" s="1064"/>
      <c r="K1042" s="1064"/>
      <c r="L1042" s="1064"/>
      <c r="M1042" s="1065"/>
      <c r="N1042" s="128"/>
      <c r="O1042" s="128"/>
      <c r="P1042" s="128"/>
      <c r="Q1042" s="401">
        <f>Q1043</f>
        <v>614880000</v>
      </c>
      <c r="R1042" s="430"/>
    </row>
    <row r="1043" spans="1:19" ht="17.100000000000001" customHeight="1" x14ac:dyDescent="0.35">
      <c r="A1043" s="1">
        <v>521112</v>
      </c>
      <c r="B1043" s="41" t="s">
        <v>62</v>
      </c>
      <c r="C1043" s="39"/>
      <c r="D1043" s="39"/>
      <c r="E1043" s="127"/>
      <c r="F1043" s="127"/>
      <c r="G1043" s="127"/>
      <c r="H1043" s="127"/>
      <c r="I1043" s="127"/>
      <c r="J1043" s="127"/>
      <c r="K1043" s="127"/>
      <c r="L1043" s="127"/>
      <c r="M1043" s="127"/>
      <c r="N1043" s="1"/>
      <c r="O1043" s="1"/>
      <c r="P1043" s="1"/>
      <c r="Q1043" s="405">
        <f>Q1044</f>
        <v>614880000</v>
      </c>
      <c r="R1043" s="454" t="s">
        <v>562</v>
      </c>
    </row>
    <row r="1044" spans="1:19" s="129" customFormat="1" ht="17.100000000000001" customHeight="1" x14ac:dyDescent="0.2">
      <c r="A1044" s="11"/>
      <c r="B1044" s="895" t="s">
        <v>19</v>
      </c>
      <c r="C1044" s="2" t="s">
        <v>31</v>
      </c>
      <c r="D1044" s="2"/>
      <c r="E1044" s="5"/>
      <c r="F1044" s="896"/>
      <c r="G1044" s="896"/>
      <c r="H1044" s="896"/>
      <c r="I1044" s="896"/>
      <c r="J1044" s="896"/>
      <c r="K1044" s="896"/>
      <c r="L1044" s="896"/>
      <c r="M1044" s="896"/>
      <c r="N1044" s="1"/>
      <c r="O1044" s="1"/>
      <c r="P1044" s="1"/>
      <c r="Q1044" s="406">
        <f>Q1045</f>
        <v>614880000</v>
      </c>
      <c r="R1044" s="437"/>
    </row>
    <row r="1045" spans="1:19" ht="17.100000000000001" customHeight="1" x14ac:dyDescent="0.2">
      <c r="A1045" s="11"/>
      <c r="B1045" s="895"/>
      <c r="C1045" s="3" t="s">
        <v>22</v>
      </c>
      <c r="D1045" s="2"/>
      <c r="E1045" s="5"/>
      <c r="F1045" s="5" t="s">
        <v>9</v>
      </c>
      <c r="G1045" s="896">
        <v>24</v>
      </c>
      <c r="H1045" s="896" t="s">
        <v>10</v>
      </c>
      <c r="I1045" s="896" t="s">
        <v>11</v>
      </c>
      <c r="J1045" s="896">
        <v>366</v>
      </c>
      <c r="K1045" s="896" t="s">
        <v>660</v>
      </c>
      <c r="L1045" s="5" t="s">
        <v>14</v>
      </c>
      <c r="M1045" s="896"/>
      <c r="N1045" s="22">
        <f>J1045*G1045</f>
        <v>8784</v>
      </c>
      <c r="O1045" s="1" t="s">
        <v>16</v>
      </c>
      <c r="P1045" s="22">
        <v>70000</v>
      </c>
      <c r="Q1045" s="406">
        <f>N1045*P1045</f>
        <v>614880000</v>
      </c>
      <c r="R1045" s="897"/>
    </row>
    <row r="1046" spans="1:19" ht="17.100000000000001" customHeight="1" x14ac:dyDescent="0.2">
      <c r="A1046" s="11"/>
      <c r="B1046" s="895"/>
      <c r="C1046" s="3"/>
      <c r="D1046" s="2"/>
      <c r="E1046" s="5"/>
      <c r="F1046" s="5"/>
      <c r="G1046" s="896"/>
      <c r="H1046" s="896"/>
      <c r="I1046" s="896"/>
      <c r="J1046" s="896"/>
      <c r="K1046" s="896"/>
      <c r="L1046" s="5"/>
      <c r="M1046" s="896"/>
      <c r="N1046" s="22"/>
      <c r="O1046" s="1"/>
      <c r="P1046" s="22"/>
      <c r="Q1046" s="406"/>
      <c r="R1046" s="897"/>
    </row>
    <row r="1047" spans="1:19" ht="17.100000000000001" customHeight="1" x14ac:dyDescent="0.2">
      <c r="A1047" s="128" t="s">
        <v>63</v>
      </c>
      <c r="B1047" s="1063" t="s">
        <v>40</v>
      </c>
      <c r="C1047" s="1064"/>
      <c r="D1047" s="1064"/>
      <c r="E1047" s="1064"/>
      <c r="F1047" s="1064"/>
      <c r="G1047" s="1064"/>
      <c r="H1047" s="1064"/>
      <c r="I1047" s="1064"/>
      <c r="J1047" s="1064"/>
      <c r="K1047" s="1064"/>
      <c r="L1047" s="1064"/>
      <c r="M1047" s="1065"/>
      <c r="N1047" s="128"/>
      <c r="O1047" s="128"/>
      <c r="P1047" s="128"/>
      <c r="Q1047" s="401">
        <f>Q1048</f>
        <v>768600000</v>
      </c>
      <c r="R1047" s="897"/>
    </row>
    <row r="1048" spans="1:19" ht="17.100000000000001" customHeight="1" x14ac:dyDescent="0.35">
      <c r="A1048" s="1">
        <v>521112</v>
      </c>
      <c r="B1048" s="41" t="s">
        <v>62</v>
      </c>
      <c r="C1048" s="39"/>
      <c r="D1048" s="39"/>
      <c r="E1048" s="127"/>
      <c r="F1048" s="127"/>
      <c r="G1048" s="127"/>
      <c r="H1048" s="127"/>
      <c r="I1048" s="127"/>
      <c r="J1048" s="127"/>
      <c r="K1048" s="127"/>
      <c r="L1048" s="127"/>
      <c r="M1048" s="127"/>
      <c r="N1048" s="1"/>
      <c r="O1048" s="1"/>
      <c r="P1048" s="1"/>
      <c r="Q1048" s="405">
        <f>SUM(Q1050:Q1059)</f>
        <v>768600000</v>
      </c>
      <c r="R1048" s="454" t="s">
        <v>562</v>
      </c>
      <c r="S1048">
        <v>819840000</v>
      </c>
    </row>
    <row r="1049" spans="1:19" s="129" customFormat="1" ht="17.100000000000001" customHeight="1" x14ac:dyDescent="0.2">
      <c r="A1049" s="11"/>
      <c r="B1049" s="895" t="s">
        <v>19</v>
      </c>
      <c r="C1049" s="2" t="s">
        <v>31</v>
      </c>
      <c r="D1049" s="2"/>
      <c r="E1049" s="5"/>
      <c r="F1049" s="896"/>
      <c r="G1049" s="896"/>
      <c r="H1049" s="896"/>
      <c r="I1049" s="896"/>
      <c r="J1049" s="896"/>
      <c r="K1049" s="896"/>
      <c r="L1049" s="896"/>
      <c r="M1049" s="896"/>
      <c r="N1049" s="1"/>
      <c r="O1049" s="1"/>
      <c r="P1049" s="1"/>
      <c r="Q1049" s="406"/>
      <c r="R1049" s="145"/>
      <c r="S1049" s="928">
        <f>S1048-Q1048</f>
        <v>51240000</v>
      </c>
    </row>
    <row r="1050" spans="1:19" ht="17.100000000000001" customHeight="1" x14ac:dyDescent="0.2">
      <c r="A1050" s="11"/>
      <c r="B1050" s="895"/>
      <c r="C1050" s="9" t="s">
        <v>232</v>
      </c>
      <c r="D1050" s="2"/>
      <c r="E1050" s="5"/>
      <c r="F1050" s="5" t="s">
        <v>9</v>
      </c>
      <c r="G1050" s="896">
        <v>7</v>
      </c>
      <c r="H1050" s="896" t="s">
        <v>10</v>
      </c>
      <c r="I1050" s="896" t="s">
        <v>11</v>
      </c>
      <c r="J1050" s="896">
        <v>366</v>
      </c>
      <c r="K1050" s="896" t="s">
        <v>660</v>
      </c>
      <c r="L1050" s="5" t="s">
        <v>14</v>
      </c>
      <c r="M1050" s="896"/>
      <c r="N1050" s="22">
        <f>G1050*J1050</f>
        <v>2562</v>
      </c>
      <c r="O1050" s="1" t="s">
        <v>16</v>
      </c>
      <c r="P1050" s="22">
        <v>70000</v>
      </c>
      <c r="Q1050" s="406">
        <f>N1050*P1050</f>
        <v>179340000</v>
      </c>
      <c r="R1050" s="897"/>
    </row>
    <row r="1051" spans="1:19" ht="17.100000000000001" customHeight="1" x14ac:dyDescent="0.2">
      <c r="A1051" s="11"/>
      <c r="B1051" s="895"/>
      <c r="C1051" s="9" t="s">
        <v>281</v>
      </c>
      <c r="D1051" s="2"/>
      <c r="E1051" s="5"/>
      <c r="F1051" s="5" t="s">
        <v>9</v>
      </c>
      <c r="G1051" s="896">
        <v>4</v>
      </c>
      <c r="H1051" s="896" t="s">
        <v>10</v>
      </c>
      <c r="I1051" s="896" t="s">
        <v>11</v>
      </c>
      <c r="J1051" s="896">
        <v>366</v>
      </c>
      <c r="K1051" s="896" t="s">
        <v>660</v>
      </c>
      <c r="L1051" s="5" t="s">
        <v>14</v>
      </c>
      <c r="M1051" s="896"/>
      <c r="N1051" s="22">
        <f t="shared" ref="N1051:N1059" si="105">G1051*J1051</f>
        <v>1464</v>
      </c>
      <c r="O1051" s="1" t="s">
        <v>16</v>
      </c>
      <c r="P1051" s="22">
        <v>70000</v>
      </c>
      <c r="Q1051" s="406">
        <f t="shared" ref="Q1051:Q1059" si="106">N1051*P1051</f>
        <v>102480000</v>
      </c>
      <c r="R1051" s="897"/>
    </row>
    <row r="1052" spans="1:19" ht="17.100000000000001" customHeight="1" x14ac:dyDescent="0.2">
      <c r="A1052" s="11"/>
      <c r="B1052" s="895"/>
      <c r="C1052" s="9" t="s">
        <v>282</v>
      </c>
      <c r="D1052" s="2"/>
      <c r="E1052" s="5"/>
      <c r="F1052" s="5" t="s">
        <v>9</v>
      </c>
      <c r="G1052" s="896">
        <v>3</v>
      </c>
      <c r="H1052" s="896" t="s">
        <v>10</v>
      </c>
      <c r="I1052" s="896" t="s">
        <v>11</v>
      </c>
      <c r="J1052" s="896">
        <v>366</v>
      </c>
      <c r="K1052" s="896" t="s">
        <v>660</v>
      </c>
      <c r="L1052" s="5" t="s">
        <v>14</v>
      </c>
      <c r="M1052" s="896"/>
      <c r="N1052" s="22">
        <f t="shared" si="105"/>
        <v>1098</v>
      </c>
      <c r="O1052" s="1" t="s">
        <v>16</v>
      </c>
      <c r="P1052" s="22">
        <v>70000</v>
      </c>
      <c r="Q1052" s="406">
        <f t="shared" si="106"/>
        <v>76860000</v>
      </c>
      <c r="R1052" s="897"/>
    </row>
    <row r="1053" spans="1:19" ht="17.100000000000001" customHeight="1" x14ac:dyDescent="0.2">
      <c r="A1053" s="11"/>
      <c r="B1053" s="895"/>
      <c r="C1053" s="9" t="s">
        <v>283</v>
      </c>
      <c r="D1053" s="2"/>
      <c r="E1053" s="5"/>
      <c r="F1053" s="5" t="s">
        <v>9</v>
      </c>
      <c r="G1053" s="896">
        <v>3</v>
      </c>
      <c r="H1053" s="896" t="s">
        <v>10</v>
      </c>
      <c r="I1053" s="896" t="s">
        <v>11</v>
      </c>
      <c r="J1053" s="896">
        <v>366</v>
      </c>
      <c r="K1053" s="896" t="s">
        <v>660</v>
      </c>
      <c r="L1053" s="5" t="s">
        <v>14</v>
      </c>
      <c r="M1053" s="896"/>
      <c r="N1053" s="22">
        <f t="shared" si="105"/>
        <v>1098</v>
      </c>
      <c r="O1053" s="1" t="s">
        <v>16</v>
      </c>
      <c r="P1053" s="22">
        <v>70000</v>
      </c>
      <c r="Q1053" s="406">
        <f t="shared" si="106"/>
        <v>76860000</v>
      </c>
      <c r="R1053" s="897"/>
    </row>
    <row r="1054" spans="1:19" ht="17.100000000000001" customHeight="1" x14ac:dyDescent="0.2">
      <c r="A1054" s="11"/>
      <c r="B1054" s="895"/>
      <c r="C1054" s="9" t="s">
        <v>284</v>
      </c>
      <c r="D1054" s="2"/>
      <c r="E1054" s="5"/>
      <c r="F1054" s="5" t="s">
        <v>9</v>
      </c>
      <c r="G1054" s="896">
        <v>3</v>
      </c>
      <c r="H1054" s="896" t="s">
        <v>10</v>
      </c>
      <c r="I1054" s="896" t="s">
        <v>11</v>
      </c>
      <c r="J1054" s="896">
        <v>366</v>
      </c>
      <c r="K1054" s="896" t="s">
        <v>660</v>
      </c>
      <c r="L1054" s="5" t="s">
        <v>14</v>
      </c>
      <c r="M1054" s="896"/>
      <c r="N1054" s="22">
        <f t="shared" si="105"/>
        <v>1098</v>
      </c>
      <c r="O1054" s="1" t="s">
        <v>16</v>
      </c>
      <c r="P1054" s="22">
        <v>70000</v>
      </c>
      <c r="Q1054" s="406">
        <f t="shared" si="106"/>
        <v>76860000</v>
      </c>
      <c r="R1054" s="897"/>
    </row>
    <row r="1055" spans="1:19" ht="17.100000000000001" customHeight="1" x14ac:dyDescent="0.2">
      <c r="A1055" s="11"/>
      <c r="B1055" s="895"/>
      <c r="C1055" s="9" t="s">
        <v>285</v>
      </c>
      <c r="D1055" s="2"/>
      <c r="E1055" s="5"/>
      <c r="F1055" s="5" t="s">
        <v>9</v>
      </c>
      <c r="G1055" s="896">
        <v>2</v>
      </c>
      <c r="H1055" s="896" t="s">
        <v>10</v>
      </c>
      <c r="I1055" s="896" t="s">
        <v>11</v>
      </c>
      <c r="J1055" s="896">
        <v>366</v>
      </c>
      <c r="K1055" s="896" t="s">
        <v>660</v>
      </c>
      <c r="L1055" s="5" t="s">
        <v>14</v>
      </c>
      <c r="M1055" s="896"/>
      <c r="N1055" s="22">
        <f t="shared" si="105"/>
        <v>732</v>
      </c>
      <c r="O1055" s="1" t="s">
        <v>16</v>
      </c>
      <c r="P1055" s="22">
        <v>70000</v>
      </c>
      <c r="Q1055" s="406">
        <f t="shared" si="106"/>
        <v>51240000</v>
      </c>
      <c r="R1055" s="897"/>
    </row>
    <row r="1056" spans="1:19" ht="17.100000000000001" customHeight="1" x14ac:dyDescent="0.2">
      <c r="A1056" s="11"/>
      <c r="B1056" s="895"/>
      <c r="C1056" s="9" t="s">
        <v>286</v>
      </c>
      <c r="D1056" s="2"/>
      <c r="E1056" s="5"/>
      <c r="F1056" s="5" t="s">
        <v>9</v>
      </c>
      <c r="G1056" s="896">
        <v>2</v>
      </c>
      <c r="H1056" s="896" t="s">
        <v>10</v>
      </c>
      <c r="I1056" s="896" t="s">
        <v>11</v>
      </c>
      <c r="J1056" s="896">
        <v>366</v>
      </c>
      <c r="K1056" s="896" t="s">
        <v>660</v>
      </c>
      <c r="L1056" s="5" t="s">
        <v>14</v>
      </c>
      <c r="M1056" s="896"/>
      <c r="N1056" s="22">
        <f t="shared" si="105"/>
        <v>732</v>
      </c>
      <c r="O1056" s="1" t="s">
        <v>16</v>
      </c>
      <c r="P1056" s="22">
        <v>70000</v>
      </c>
      <c r="Q1056" s="406">
        <f t="shared" si="106"/>
        <v>51240000</v>
      </c>
      <c r="R1056" s="897"/>
    </row>
    <row r="1057" spans="1:19" ht="17.100000000000001" customHeight="1" x14ac:dyDescent="0.2">
      <c r="A1057" s="11"/>
      <c r="B1057" s="895"/>
      <c r="C1057" s="9" t="s">
        <v>287</v>
      </c>
      <c r="D1057" s="2"/>
      <c r="E1057" s="5"/>
      <c r="F1057" s="5" t="s">
        <v>9</v>
      </c>
      <c r="G1057" s="896">
        <v>2</v>
      </c>
      <c r="H1057" s="896" t="s">
        <v>10</v>
      </c>
      <c r="I1057" s="896" t="s">
        <v>11</v>
      </c>
      <c r="J1057" s="896">
        <v>366</v>
      </c>
      <c r="K1057" s="896" t="s">
        <v>660</v>
      </c>
      <c r="L1057" s="5" t="s">
        <v>14</v>
      </c>
      <c r="M1057" s="896"/>
      <c r="N1057" s="22">
        <f t="shared" si="105"/>
        <v>732</v>
      </c>
      <c r="O1057" s="1" t="s">
        <v>16</v>
      </c>
      <c r="P1057" s="22">
        <v>70000</v>
      </c>
      <c r="Q1057" s="406">
        <f t="shared" si="106"/>
        <v>51240000</v>
      </c>
      <c r="R1057" s="897"/>
    </row>
    <row r="1058" spans="1:19" ht="17.100000000000001" customHeight="1" x14ac:dyDescent="0.2">
      <c r="A1058" s="11"/>
      <c r="B1058" s="895"/>
      <c r="C1058" s="9" t="s">
        <v>288</v>
      </c>
      <c r="D1058" s="2"/>
      <c r="E1058" s="5"/>
      <c r="F1058" s="5" t="s">
        <v>9</v>
      </c>
      <c r="G1058" s="896">
        <v>2</v>
      </c>
      <c r="H1058" s="896" t="s">
        <v>10</v>
      </c>
      <c r="I1058" s="896" t="s">
        <v>11</v>
      </c>
      <c r="J1058" s="896">
        <v>366</v>
      </c>
      <c r="K1058" s="896" t="s">
        <v>660</v>
      </c>
      <c r="L1058" s="5" t="s">
        <v>14</v>
      </c>
      <c r="M1058" s="896"/>
      <c r="N1058" s="22">
        <f t="shared" si="105"/>
        <v>732</v>
      </c>
      <c r="O1058" s="1" t="s">
        <v>16</v>
      </c>
      <c r="P1058" s="22">
        <v>70000</v>
      </c>
      <c r="Q1058" s="406">
        <f t="shared" si="106"/>
        <v>51240000</v>
      </c>
      <c r="R1058" s="897"/>
    </row>
    <row r="1059" spans="1:19" ht="17.100000000000001" customHeight="1" x14ac:dyDescent="0.2">
      <c r="A1059" s="11"/>
      <c r="B1059" s="895"/>
      <c r="C1059" s="3" t="s">
        <v>289</v>
      </c>
      <c r="D1059" s="2"/>
      <c r="E1059" s="5"/>
      <c r="F1059" s="5" t="s">
        <v>9</v>
      </c>
      <c r="G1059" s="896">
        <v>2</v>
      </c>
      <c r="H1059" s="896" t="s">
        <v>10</v>
      </c>
      <c r="I1059" s="896" t="s">
        <v>11</v>
      </c>
      <c r="J1059" s="896">
        <v>366</v>
      </c>
      <c r="K1059" s="896" t="s">
        <v>660</v>
      </c>
      <c r="L1059" s="5" t="s">
        <v>14</v>
      </c>
      <c r="M1059" s="896"/>
      <c r="N1059" s="22">
        <f t="shared" si="105"/>
        <v>732</v>
      </c>
      <c r="O1059" s="1" t="s">
        <v>16</v>
      </c>
      <c r="P1059" s="22">
        <v>70000</v>
      </c>
      <c r="Q1059" s="406">
        <f t="shared" si="106"/>
        <v>51240000</v>
      </c>
      <c r="R1059" s="897"/>
    </row>
    <row r="1060" spans="1:19" ht="17.100000000000001" customHeight="1" x14ac:dyDescent="0.2">
      <c r="A1060" s="11"/>
      <c r="B1060" s="895"/>
      <c r="C1060" s="3"/>
      <c r="D1060" s="2"/>
      <c r="E1060" s="5"/>
      <c r="F1060" s="5"/>
      <c r="G1060" s="896"/>
      <c r="H1060" s="896"/>
      <c r="I1060" s="896"/>
      <c r="J1060" s="896"/>
      <c r="K1060" s="896"/>
      <c r="L1060" s="5"/>
      <c r="M1060" s="896"/>
      <c r="N1060" s="22"/>
      <c r="O1060" s="1"/>
      <c r="P1060" s="22"/>
      <c r="Q1060" s="406"/>
      <c r="R1060" s="897"/>
    </row>
    <row r="1061" spans="1:19" s="181" customFormat="1" ht="17.100000000000001" customHeight="1" x14ac:dyDescent="0.2">
      <c r="A1061" s="183" t="s">
        <v>326</v>
      </c>
      <c r="B1061" s="184" t="s">
        <v>294</v>
      </c>
      <c r="C1061" s="184"/>
      <c r="D1061" s="184"/>
      <c r="E1061" s="184"/>
      <c r="F1061" s="184"/>
      <c r="G1061" s="184"/>
      <c r="H1061" s="184"/>
      <c r="I1061" s="184"/>
      <c r="J1061" s="184"/>
      <c r="K1061" s="184"/>
      <c r="L1061" s="184"/>
      <c r="M1061" s="184"/>
      <c r="N1061" s="202">
        <v>12</v>
      </c>
      <c r="O1061" s="202" t="s">
        <v>903</v>
      </c>
      <c r="P1061" s="202"/>
      <c r="Q1061" s="400">
        <f>Q1062</f>
        <v>364800000</v>
      </c>
      <c r="R1061" s="421"/>
      <c r="S1061" s="513"/>
    </row>
    <row r="1062" spans="1:19" s="445" customFormat="1" ht="17.100000000000001" customHeight="1" x14ac:dyDescent="0.2">
      <c r="A1062" s="440" t="s">
        <v>44</v>
      </c>
      <c r="B1062" s="441" t="s">
        <v>352</v>
      </c>
      <c r="C1062" s="441"/>
      <c r="D1062" s="441"/>
      <c r="E1062" s="441"/>
      <c r="F1062" s="441"/>
      <c r="G1062" s="441"/>
      <c r="H1062" s="441"/>
      <c r="I1062" s="441"/>
      <c r="J1062" s="441"/>
      <c r="K1062" s="441"/>
      <c r="L1062" s="441"/>
      <c r="M1062" s="441"/>
      <c r="N1062" s="442"/>
      <c r="O1062" s="442"/>
      <c r="P1062" s="442"/>
      <c r="Q1062" s="443">
        <f>Q1063</f>
        <v>364800000</v>
      </c>
      <c r="R1062" s="444"/>
    </row>
    <row r="1063" spans="1:19" s="54" customFormat="1" ht="17.100000000000001" customHeight="1" x14ac:dyDescent="0.2">
      <c r="A1063" s="128" t="s">
        <v>61</v>
      </c>
      <c r="B1063" s="891" t="s">
        <v>849</v>
      </c>
      <c r="C1063" s="904"/>
      <c r="D1063" s="904"/>
      <c r="E1063" s="904"/>
      <c r="F1063" s="904"/>
      <c r="G1063" s="904"/>
      <c r="H1063" s="904"/>
      <c r="I1063" s="904"/>
      <c r="J1063" s="904"/>
      <c r="K1063" s="904"/>
      <c r="L1063" s="904"/>
      <c r="M1063" s="904"/>
      <c r="N1063" s="128"/>
      <c r="O1063" s="128"/>
      <c r="P1063" s="128"/>
      <c r="Q1063" s="381">
        <f>Q1064</f>
        <v>364800000</v>
      </c>
      <c r="R1063" s="454"/>
    </row>
    <row r="1064" spans="1:19" s="59" customFormat="1" ht="17.100000000000001" customHeight="1" x14ac:dyDescent="0.35">
      <c r="A1064" s="51">
        <v>521119</v>
      </c>
      <c r="B1064" s="1056" t="s">
        <v>56</v>
      </c>
      <c r="C1064" s="1057"/>
      <c r="D1064" s="1057"/>
      <c r="E1064" s="1057"/>
      <c r="F1064" s="1057"/>
      <c r="G1064" s="1057"/>
      <c r="H1064" s="1057"/>
      <c r="I1064" s="1057"/>
      <c r="J1064" s="1057"/>
      <c r="K1064" s="1057"/>
      <c r="L1064" s="1057"/>
      <c r="M1064" s="5"/>
      <c r="N1064" s="6"/>
      <c r="O1064" s="6"/>
      <c r="P1064" s="6"/>
      <c r="Q1064" s="369">
        <f>SUM(Q1066:Q1075)</f>
        <v>364800000</v>
      </c>
      <c r="R1064" s="454" t="s">
        <v>562</v>
      </c>
    </row>
    <row r="1065" spans="1:19" s="129" customFormat="1" ht="17.100000000000001" customHeight="1" x14ac:dyDescent="0.2">
      <c r="A1065" s="20"/>
      <c r="B1065" s="8" t="s">
        <v>19</v>
      </c>
      <c r="C1065" s="18" t="s">
        <v>32</v>
      </c>
      <c r="D1065" s="18"/>
      <c r="E1065" s="42"/>
      <c r="F1065" s="18"/>
      <c r="G1065" s="19"/>
      <c r="H1065" s="19"/>
      <c r="I1065" s="19"/>
      <c r="J1065" s="19"/>
      <c r="K1065" s="19"/>
      <c r="L1065" s="19"/>
      <c r="M1065" s="19"/>
      <c r="N1065" s="20"/>
      <c r="O1065" s="20"/>
      <c r="P1065" s="21"/>
      <c r="Q1065" s="402"/>
      <c r="R1065" s="145"/>
    </row>
    <row r="1066" spans="1:19" s="54" customFormat="1" ht="17.100000000000001" customHeight="1" x14ac:dyDescent="0.2">
      <c r="A1066" s="1"/>
      <c r="B1066" s="8"/>
      <c r="C1066" s="9" t="s">
        <v>232</v>
      </c>
      <c r="D1066" s="5"/>
      <c r="E1066" s="42"/>
      <c r="F1066" s="5"/>
      <c r="G1066" s="896"/>
      <c r="H1066" s="896"/>
      <c r="I1066" s="896"/>
      <c r="J1066" s="896"/>
      <c r="K1066" s="896"/>
      <c r="L1066" s="896"/>
      <c r="M1066" s="896"/>
      <c r="N1066" s="20">
        <v>1</v>
      </c>
      <c r="O1066" s="20" t="s">
        <v>366</v>
      </c>
      <c r="P1066" s="4">
        <v>48000000</v>
      </c>
      <c r="Q1066" s="4">
        <f>N1066*P1066</f>
        <v>48000000</v>
      </c>
      <c r="R1066" s="435"/>
    </row>
    <row r="1067" spans="1:19" s="54" customFormat="1" ht="17.100000000000001" customHeight="1" x14ac:dyDescent="0.2">
      <c r="A1067" s="1"/>
      <c r="B1067" s="8"/>
      <c r="C1067" s="9" t="s">
        <v>281</v>
      </c>
      <c r="D1067" s="5"/>
      <c r="E1067" s="42"/>
      <c r="F1067" s="5"/>
      <c r="G1067" s="896"/>
      <c r="H1067" s="896"/>
      <c r="I1067" s="896"/>
      <c r="J1067" s="896"/>
      <c r="K1067" s="896"/>
      <c r="L1067" s="896"/>
      <c r="M1067" s="896"/>
      <c r="N1067" s="20">
        <v>1</v>
      </c>
      <c r="O1067" s="20" t="s">
        <v>366</v>
      </c>
      <c r="P1067" s="17">
        <v>37600000</v>
      </c>
      <c r="Q1067" s="4">
        <f t="shared" ref="Q1067:Q1075" si="107">N1067*P1067</f>
        <v>37600000</v>
      </c>
      <c r="R1067" s="435"/>
    </row>
    <row r="1068" spans="1:19" s="54" customFormat="1" ht="17.100000000000001" customHeight="1" x14ac:dyDescent="0.2">
      <c r="A1068" s="1"/>
      <c r="B1068" s="8"/>
      <c r="C1068" s="9" t="s">
        <v>282</v>
      </c>
      <c r="D1068" s="5"/>
      <c r="E1068" s="42"/>
      <c r="F1068" s="5"/>
      <c r="G1068" s="896"/>
      <c r="H1068" s="896"/>
      <c r="I1068" s="896"/>
      <c r="J1068" s="896"/>
      <c r="K1068" s="896"/>
      <c r="L1068" s="896"/>
      <c r="M1068" s="896"/>
      <c r="N1068" s="20">
        <v>1</v>
      </c>
      <c r="O1068" s="20" t="s">
        <v>366</v>
      </c>
      <c r="P1068" s="17">
        <v>37600000</v>
      </c>
      <c r="Q1068" s="4">
        <f t="shared" si="107"/>
        <v>37600000</v>
      </c>
      <c r="R1068" s="435"/>
    </row>
    <row r="1069" spans="1:19" s="54" customFormat="1" ht="17.100000000000001" customHeight="1" x14ac:dyDescent="0.2">
      <c r="A1069" s="11"/>
      <c r="B1069" s="125"/>
      <c r="C1069" s="9" t="s">
        <v>283</v>
      </c>
      <c r="D1069" s="456"/>
      <c r="E1069" s="456"/>
      <c r="F1069" s="456"/>
      <c r="G1069" s="456"/>
      <c r="H1069" s="456"/>
      <c r="I1069" s="456"/>
      <c r="J1069" s="456"/>
      <c r="K1069" s="456"/>
      <c r="L1069" s="456"/>
      <c r="M1069" s="456"/>
      <c r="N1069" s="1">
        <v>1</v>
      </c>
      <c r="O1069" s="20" t="s">
        <v>366</v>
      </c>
      <c r="P1069" s="17">
        <v>37600000</v>
      </c>
      <c r="Q1069" s="4">
        <f t="shared" si="107"/>
        <v>37600000</v>
      </c>
      <c r="R1069" s="435"/>
    </row>
    <row r="1070" spans="1:19" s="54" customFormat="1" ht="17.100000000000001" customHeight="1" x14ac:dyDescent="0.2">
      <c r="A1070" s="104"/>
      <c r="B1070" s="125"/>
      <c r="C1070" s="9" t="s">
        <v>284</v>
      </c>
      <c r="D1070" s="456"/>
      <c r="E1070" s="456"/>
      <c r="F1070" s="456"/>
      <c r="G1070" s="456"/>
      <c r="H1070" s="456"/>
      <c r="I1070" s="456"/>
      <c r="J1070" s="456"/>
      <c r="K1070" s="456"/>
      <c r="L1070" s="456"/>
      <c r="M1070" s="456"/>
      <c r="N1070" s="20">
        <v>1</v>
      </c>
      <c r="O1070" s="20" t="s">
        <v>366</v>
      </c>
      <c r="P1070" s="17">
        <v>37600000</v>
      </c>
      <c r="Q1070" s="4">
        <f t="shared" si="107"/>
        <v>37600000</v>
      </c>
      <c r="R1070" s="435"/>
    </row>
    <row r="1071" spans="1:19" s="54" customFormat="1" ht="17.100000000000001" customHeight="1" x14ac:dyDescent="0.2">
      <c r="A1071" s="104"/>
      <c r="B1071" s="125"/>
      <c r="C1071" s="9" t="s">
        <v>285</v>
      </c>
      <c r="D1071" s="456"/>
      <c r="E1071" s="456"/>
      <c r="F1071" s="456"/>
      <c r="G1071" s="456"/>
      <c r="H1071" s="456"/>
      <c r="I1071" s="456"/>
      <c r="J1071" s="456"/>
      <c r="K1071" s="456"/>
      <c r="L1071" s="456"/>
      <c r="M1071" s="456"/>
      <c r="N1071" s="1">
        <v>1</v>
      </c>
      <c r="O1071" s="20" t="s">
        <v>366</v>
      </c>
      <c r="P1071" s="17">
        <v>37600000</v>
      </c>
      <c r="Q1071" s="4">
        <f t="shared" si="107"/>
        <v>37600000</v>
      </c>
      <c r="R1071" s="435"/>
    </row>
    <row r="1072" spans="1:19" s="54" customFormat="1" ht="17.100000000000001" customHeight="1" x14ac:dyDescent="0.2">
      <c r="A1072" s="104"/>
      <c r="B1072" s="125"/>
      <c r="C1072" s="9" t="s">
        <v>286</v>
      </c>
      <c r="D1072" s="456"/>
      <c r="E1072" s="456"/>
      <c r="F1072" s="456"/>
      <c r="G1072" s="456"/>
      <c r="H1072" s="456"/>
      <c r="I1072" s="456"/>
      <c r="J1072" s="456"/>
      <c r="K1072" s="456"/>
      <c r="L1072" s="456"/>
      <c r="M1072" s="456"/>
      <c r="N1072" s="20">
        <v>1</v>
      </c>
      <c r="O1072" s="20" t="s">
        <v>366</v>
      </c>
      <c r="P1072" s="17">
        <v>37600000</v>
      </c>
      <c r="Q1072" s="4">
        <f t="shared" si="107"/>
        <v>37600000</v>
      </c>
      <c r="R1072" s="435"/>
    </row>
    <row r="1073" spans="1:18" s="54" customFormat="1" ht="17.100000000000001" customHeight="1" x14ac:dyDescent="0.2">
      <c r="A1073" s="104"/>
      <c r="B1073" s="125"/>
      <c r="C1073" s="9" t="s">
        <v>287</v>
      </c>
      <c r="D1073" s="456"/>
      <c r="E1073" s="456"/>
      <c r="F1073" s="456"/>
      <c r="G1073" s="456"/>
      <c r="H1073" s="456"/>
      <c r="I1073" s="456"/>
      <c r="J1073" s="456"/>
      <c r="K1073" s="456"/>
      <c r="L1073" s="456"/>
      <c r="M1073" s="456"/>
      <c r="N1073" s="1">
        <v>1</v>
      </c>
      <c r="O1073" s="20" t="s">
        <v>366</v>
      </c>
      <c r="P1073" s="17">
        <v>37600000</v>
      </c>
      <c r="Q1073" s="4">
        <f t="shared" si="107"/>
        <v>37600000</v>
      </c>
      <c r="R1073" s="435"/>
    </row>
    <row r="1074" spans="1:18" s="54" customFormat="1" ht="17.100000000000001" customHeight="1" x14ac:dyDescent="0.2">
      <c r="A1074" s="104"/>
      <c r="B1074" s="125"/>
      <c r="C1074" s="9" t="s">
        <v>288</v>
      </c>
      <c r="D1074" s="456"/>
      <c r="E1074" s="456"/>
      <c r="F1074" s="456"/>
      <c r="G1074" s="456"/>
      <c r="H1074" s="456"/>
      <c r="I1074" s="456"/>
      <c r="J1074" s="456"/>
      <c r="K1074" s="456"/>
      <c r="L1074" s="456"/>
      <c r="M1074" s="456"/>
      <c r="N1074" s="20">
        <v>1</v>
      </c>
      <c r="O1074" s="20" t="s">
        <v>366</v>
      </c>
      <c r="P1074" s="17">
        <v>37600000</v>
      </c>
      <c r="Q1074" s="4">
        <f t="shared" si="107"/>
        <v>37600000</v>
      </c>
      <c r="R1074" s="435"/>
    </row>
    <row r="1075" spans="1:18" s="54" customFormat="1" ht="17.100000000000001" customHeight="1" x14ac:dyDescent="0.2">
      <c r="A1075" s="104"/>
      <c r="B1075" s="125"/>
      <c r="C1075" s="3" t="s">
        <v>289</v>
      </c>
      <c r="D1075" s="456"/>
      <c r="E1075" s="456"/>
      <c r="F1075" s="456"/>
      <c r="G1075" s="456"/>
      <c r="H1075" s="456"/>
      <c r="I1075" s="456"/>
      <c r="J1075" s="456"/>
      <c r="K1075" s="456"/>
      <c r="L1075" s="456"/>
      <c r="M1075" s="456"/>
      <c r="N1075" s="20">
        <v>1</v>
      </c>
      <c r="O1075" s="20" t="s">
        <v>366</v>
      </c>
      <c r="P1075" s="17">
        <v>16000000</v>
      </c>
      <c r="Q1075" s="4">
        <f t="shared" si="107"/>
        <v>16000000</v>
      </c>
      <c r="R1075" s="435"/>
    </row>
    <row r="1076" spans="1:18" ht="17.100000000000001" customHeight="1" x14ac:dyDescent="0.2">
      <c r="A1076" s="11"/>
      <c r="B1076" s="895"/>
      <c r="C1076" s="3"/>
      <c r="D1076" s="2"/>
      <c r="E1076" s="5"/>
      <c r="F1076" s="5"/>
      <c r="G1076" s="896"/>
      <c r="H1076" s="896"/>
      <c r="I1076" s="896"/>
      <c r="J1076" s="896"/>
      <c r="K1076" s="896"/>
      <c r="L1076" s="5"/>
      <c r="M1076" s="896"/>
      <c r="N1076" s="22"/>
      <c r="O1076" s="1"/>
      <c r="P1076" s="22"/>
      <c r="Q1076" s="406"/>
      <c r="R1076" s="897"/>
    </row>
    <row r="1077" spans="1:18" ht="17.100000000000001" customHeight="1" x14ac:dyDescent="0.2">
      <c r="A1077" s="168">
        <v>3130</v>
      </c>
      <c r="B1077" s="166" t="s">
        <v>436</v>
      </c>
      <c r="C1077" s="166"/>
      <c r="D1077" s="166"/>
      <c r="E1077" s="166"/>
      <c r="F1077" s="166"/>
      <c r="G1077" s="166"/>
      <c r="H1077" s="166"/>
      <c r="I1077" s="166"/>
      <c r="J1077" s="166"/>
      <c r="K1077" s="166"/>
      <c r="L1077" s="166"/>
      <c r="M1077" s="166"/>
      <c r="N1077" s="193"/>
      <c r="O1077" s="193"/>
      <c r="P1077" s="193"/>
      <c r="Q1077" s="389">
        <f>Q1078</f>
        <v>593857000</v>
      </c>
      <c r="R1077" s="897"/>
    </row>
    <row r="1078" spans="1:18" s="181" customFormat="1" ht="17.100000000000001" customHeight="1" x14ac:dyDescent="0.2">
      <c r="A1078" s="183" t="s">
        <v>435</v>
      </c>
      <c r="B1078" s="184" t="s">
        <v>437</v>
      </c>
      <c r="C1078" s="184"/>
      <c r="D1078" s="184"/>
      <c r="E1078" s="184"/>
      <c r="F1078" s="184"/>
      <c r="G1078" s="184"/>
      <c r="H1078" s="184"/>
      <c r="I1078" s="184"/>
      <c r="J1078" s="184"/>
      <c r="K1078" s="184"/>
      <c r="L1078" s="184"/>
      <c r="M1078" s="184"/>
      <c r="N1078" s="202">
        <v>12</v>
      </c>
      <c r="O1078" s="202" t="s">
        <v>234</v>
      </c>
      <c r="P1078" s="202"/>
      <c r="Q1078" s="400">
        <f>Q1079</f>
        <v>593857000</v>
      </c>
      <c r="R1078" s="421"/>
    </row>
    <row r="1079" spans="1:18" ht="17.100000000000001" customHeight="1" x14ac:dyDescent="0.2">
      <c r="A1079" s="60" t="s">
        <v>51</v>
      </c>
      <c r="B1079" s="253" t="s">
        <v>52</v>
      </c>
      <c r="C1079" s="901"/>
      <c r="D1079" s="901"/>
      <c r="E1079" s="901"/>
      <c r="F1079" s="901"/>
      <c r="G1079" s="901"/>
      <c r="H1079" s="901"/>
      <c r="I1079" s="901"/>
      <c r="J1079" s="901"/>
      <c r="K1079" s="901"/>
      <c r="L1079" s="901"/>
      <c r="M1079" s="901"/>
      <c r="N1079" s="46"/>
      <c r="O1079" s="46"/>
      <c r="P1079" s="46"/>
      <c r="Q1079" s="356">
        <f>Q1080+Q1096</f>
        <v>593857000</v>
      </c>
      <c r="R1079" s="897"/>
    </row>
    <row r="1080" spans="1:18" ht="17.100000000000001" customHeight="1" x14ac:dyDescent="0.2">
      <c r="A1080" s="128" t="s">
        <v>324</v>
      </c>
      <c r="B1080" s="134" t="s">
        <v>30</v>
      </c>
      <c r="C1080" s="85"/>
      <c r="D1080" s="85"/>
      <c r="E1080" s="85"/>
      <c r="F1080" s="85"/>
      <c r="G1080" s="904"/>
      <c r="H1080" s="904"/>
      <c r="I1080" s="904"/>
      <c r="J1080" s="904"/>
      <c r="K1080" s="904"/>
      <c r="L1080" s="904"/>
      <c r="M1080" s="904"/>
      <c r="N1080" s="128"/>
      <c r="O1080" s="128"/>
      <c r="P1080" s="157"/>
      <c r="Q1080" s="368">
        <f>Q1083+Q1089</f>
        <v>356257000</v>
      </c>
      <c r="R1080" s="897"/>
    </row>
    <row r="1081" spans="1:18" s="59" customFormat="1" ht="17.100000000000001" customHeight="1" x14ac:dyDescent="0.2">
      <c r="A1081" s="11"/>
      <c r="B1081" s="134" t="s">
        <v>154</v>
      </c>
      <c r="C1081" s="85"/>
      <c r="D1081" s="85"/>
      <c r="E1081" s="34"/>
      <c r="F1081" s="34"/>
      <c r="G1081" s="456"/>
      <c r="H1081" s="456"/>
      <c r="I1081" s="456"/>
      <c r="J1081" s="456"/>
      <c r="K1081" s="456"/>
      <c r="L1081" s="456"/>
      <c r="M1081" s="456"/>
      <c r="N1081" s="11"/>
      <c r="O1081" s="11"/>
      <c r="P1081" s="285"/>
      <c r="Q1081" s="386"/>
      <c r="R1081" s="424"/>
    </row>
    <row r="1082" spans="1:18" s="129" customFormat="1" ht="17.100000000000001" customHeight="1" x14ac:dyDescent="0.35">
      <c r="A1082" s="44">
        <v>521119</v>
      </c>
      <c r="B1082" s="1056" t="s">
        <v>56</v>
      </c>
      <c r="C1082" s="1057"/>
      <c r="D1082" s="1057"/>
      <c r="E1082" s="1057"/>
      <c r="F1082" s="1057"/>
      <c r="G1082" s="1057"/>
      <c r="H1082" s="1057"/>
      <c r="I1082" s="1057"/>
      <c r="J1082" s="1057"/>
      <c r="K1082" s="1057"/>
      <c r="L1082" s="1057"/>
      <c r="M1082" s="896"/>
      <c r="N1082" s="1"/>
      <c r="O1082" s="1"/>
      <c r="P1082" s="107"/>
      <c r="Q1082" s="369">
        <f>Q1080</f>
        <v>356257000</v>
      </c>
      <c r="R1082" s="454" t="s">
        <v>571</v>
      </c>
    </row>
    <row r="1083" spans="1:18" ht="17.100000000000001" customHeight="1" x14ac:dyDescent="0.2">
      <c r="A1083" s="105"/>
      <c r="B1083" s="93" t="s">
        <v>26</v>
      </c>
      <c r="C1083" s="93" t="s">
        <v>243</v>
      </c>
      <c r="D1083" s="93"/>
      <c r="E1083" s="5"/>
      <c r="F1083" s="93"/>
      <c r="G1083" s="56"/>
      <c r="H1083" s="56"/>
      <c r="I1083" s="56"/>
      <c r="J1083" s="56"/>
      <c r="K1083" s="56"/>
      <c r="L1083" s="56"/>
      <c r="M1083" s="56"/>
      <c r="N1083" s="1"/>
      <c r="O1083" s="35"/>
      <c r="P1083" s="108"/>
      <c r="Q1083" s="407">
        <f>SUM(Q1085:Q1088)</f>
        <v>250257000</v>
      </c>
      <c r="R1083" s="897"/>
    </row>
    <row r="1084" spans="1:18" ht="17.100000000000001" customHeight="1" x14ac:dyDescent="0.2">
      <c r="A1084" s="105"/>
      <c r="B1084" s="93"/>
      <c r="C1084" s="93" t="s">
        <v>244</v>
      </c>
      <c r="D1084" s="93"/>
      <c r="E1084" s="5"/>
      <c r="F1084" s="93"/>
      <c r="G1084" s="56"/>
      <c r="H1084" s="56"/>
      <c r="I1084" s="56"/>
      <c r="J1084" s="56"/>
      <c r="K1084" s="56"/>
      <c r="L1084" s="56"/>
      <c r="M1084" s="56"/>
      <c r="N1084" s="1"/>
      <c r="O1084" s="35"/>
      <c r="P1084" s="108"/>
      <c r="Q1084" s="407">
        <f>Q1083</f>
        <v>250257000</v>
      </c>
      <c r="R1084" s="897"/>
    </row>
    <row r="1085" spans="1:18" ht="17.100000000000001" customHeight="1" x14ac:dyDescent="0.2">
      <c r="A1085" s="1"/>
      <c r="B1085" s="5"/>
      <c r="C1085" s="9" t="s">
        <v>18</v>
      </c>
      <c r="D1085" s="5"/>
      <c r="E1085" s="5"/>
      <c r="F1085" s="5" t="s">
        <v>9</v>
      </c>
      <c r="G1085" s="896">
        <v>12</v>
      </c>
      <c r="H1085" s="896" t="s">
        <v>10</v>
      </c>
      <c r="I1085" s="896" t="s">
        <v>11</v>
      </c>
      <c r="J1085" s="896">
        <v>312</v>
      </c>
      <c r="K1085" s="896" t="s">
        <v>8</v>
      </c>
      <c r="L1085" s="5" t="s">
        <v>14</v>
      </c>
      <c r="M1085" s="896"/>
      <c r="N1085" s="22">
        <f>G1085*J1085</f>
        <v>3744</v>
      </c>
      <c r="O1085" s="1" t="s">
        <v>577</v>
      </c>
      <c r="P1085" s="38">
        <v>22000</v>
      </c>
      <c r="Q1085" s="370">
        <f>P1085*N1085</f>
        <v>82368000</v>
      </c>
      <c r="R1085" s="897"/>
    </row>
    <row r="1086" spans="1:18" ht="17.100000000000001" customHeight="1" x14ac:dyDescent="0.2">
      <c r="A1086" s="1"/>
      <c r="B1086" s="8"/>
      <c r="C1086" s="9" t="s">
        <v>235</v>
      </c>
      <c r="D1086" s="5"/>
      <c r="E1086" s="5"/>
      <c r="F1086" s="5" t="s">
        <v>9</v>
      </c>
      <c r="G1086" s="896">
        <v>12</v>
      </c>
      <c r="H1086" s="896" t="s">
        <v>10</v>
      </c>
      <c r="I1086" s="896" t="s">
        <v>11</v>
      </c>
      <c r="J1086" s="896">
        <v>312</v>
      </c>
      <c r="K1086" s="896" t="s">
        <v>8</v>
      </c>
      <c r="L1086" s="5" t="s">
        <v>14</v>
      </c>
      <c r="M1086" s="896"/>
      <c r="N1086" s="22">
        <f>G1086*J1086</f>
        <v>3744</v>
      </c>
      <c r="O1086" s="1" t="s">
        <v>577</v>
      </c>
      <c r="P1086" s="38">
        <v>39000</v>
      </c>
      <c r="Q1086" s="370">
        <f>N1086*P1086</f>
        <v>146016000</v>
      </c>
      <c r="R1086" s="897"/>
    </row>
    <row r="1087" spans="1:18" ht="17.100000000000001" customHeight="1" x14ac:dyDescent="0.2">
      <c r="A1087" s="1"/>
      <c r="B1087" s="8"/>
      <c r="C1087" s="9" t="s">
        <v>27</v>
      </c>
      <c r="D1087" s="5"/>
      <c r="E1087" s="5"/>
      <c r="F1087" s="5" t="s">
        <v>9</v>
      </c>
      <c r="G1087" s="896">
        <v>12</v>
      </c>
      <c r="H1087" s="896" t="s">
        <v>10</v>
      </c>
      <c r="I1087" s="896" t="s">
        <v>11</v>
      </c>
      <c r="J1087" s="896">
        <v>312</v>
      </c>
      <c r="K1087" s="896" t="s">
        <v>8</v>
      </c>
      <c r="L1087" s="5" t="s">
        <v>14</v>
      </c>
      <c r="M1087" s="896"/>
      <c r="N1087" s="22">
        <f>G1087*J1087</f>
        <v>3744</v>
      </c>
      <c r="O1087" s="1" t="s">
        <v>577</v>
      </c>
      <c r="P1087" s="38">
        <v>5000</v>
      </c>
      <c r="Q1087" s="370">
        <f>P1087*N1087</f>
        <v>18720000</v>
      </c>
      <c r="R1087" s="897"/>
    </row>
    <row r="1088" spans="1:18" ht="17.100000000000001" customHeight="1" x14ac:dyDescent="0.2">
      <c r="A1088" s="1"/>
      <c r="B1088" s="8"/>
      <c r="C1088" s="9" t="s">
        <v>168</v>
      </c>
      <c r="D1088" s="5"/>
      <c r="E1088" s="5"/>
      <c r="F1088" s="5"/>
      <c r="G1088" s="896"/>
      <c r="H1088" s="896"/>
      <c r="I1088" s="896"/>
      <c r="J1088" s="896"/>
      <c r="K1088" s="896"/>
      <c r="L1088" s="5"/>
      <c r="M1088" s="896"/>
      <c r="N1088" s="22">
        <v>1</v>
      </c>
      <c r="O1088" s="1" t="s">
        <v>366</v>
      </c>
      <c r="P1088" s="38">
        <v>3153000</v>
      </c>
      <c r="Q1088" s="370">
        <f>P1088*N1088</f>
        <v>3153000</v>
      </c>
      <c r="R1088" s="897"/>
    </row>
    <row r="1089" spans="1:18" ht="17.100000000000001" customHeight="1" x14ac:dyDescent="0.2">
      <c r="A1089" s="35"/>
      <c r="B1089" s="56" t="s">
        <v>26</v>
      </c>
      <c r="C1089" s="37" t="s">
        <v>155</v>
      </c>
      <c r="D1089" s="37"/>
      <c r="E1089" s="5"/>
      <c r="F1089" s="56"/>
      <c r="G1089" s="56"/>
      <c r="H1089" s="56"/>
      <c r="I1089" s="56"/>
      <c r="J1089" s="56"/>
      <c r="K1089" s="56"/>
      <c r="L1089" s="56"/>
      <c r="M1089" s="56"/>
      <c r="N1089" s="22"/>
      <c r="O1089" s="35"/>
      <c r="P1089" s="35"/>
      <c r="Q1089" s="408">
        <f>SUM(Q1091:Q1094)</f>
        <v>106000000</v>
      </c>
      <c r="R1089" s="897"/>
    </row>
    <row r="1090" spans="1:18" ht="17.100000000000001" customHeight="1" x14ac:dyDescent="0.2">
      <c r="A1090" s="35"/>
      <c r="B1090" s="56"/>
      <c r="C1090" s="93" t="s">
        <v>244</v>
      </c>
      <c r="D1090" s="37"/>
      <c r="E1090" s="5"/>
      <c r="F1090" s="56"/>
      <c r="G1090" s="56"/>
      <c r="H1090" s="56"/>
      <c r="I1090" s="56"/>
      <c r="J1090" s="56"/>
      <c r="K1090" s="56"/>
      <c r="L1090" s="56"/>
      <c r="M1090" s="56"/>
      <c r="N1090" s="22"/>
      <c r="O1090" s="35"/>
      <c r="P1090" s="35"/>
      <c r="Q1090" s="408">
        <f>Q1089</f>
        <v>106000000</v>
      </c>
      <c r="R1090" s="897"/>
    </row>
    <row r="1091" spans="1:18" ht="17.100000000000001" customHeight="1" x14ac:dyDescent="0.2">
      <c r="A1091" s="35"/>
      <c r="B1091" s="56"/>
      <c r="C1091" s="9" t="s">
        <v>438</v>
      </c>
      <c r="D1091" s="5"/>
      <c r="E1091" s="2"/>
      <c r="F1091" s="5" t="s">
        <v>9</v>
      </c>
      <c r="G1091" s="896">
        <v>1</v>
      </c>
      <c r="H1091" s="896" t="s">
        <v>10</v>
      </c>
      <c r="I1091" s="896" t="s">
        <v>11</v>
      </c>
      <c r="J1091" s="896">
        <v>212</v>
      </c>
      <c r="K1091" s="896" t="s">
        <v>12</v>
      </c>
      <c r="L1091" s="5" t="s">
        <v>14</v>
      </c>
      <c r="M1091" s="56"/>
      <c r="N1091" s="22">
        <f>G1091*J1091</f>
        <v>212</v>
      </c>
      <c r="O1091" s="35" t="s">
        <v>16</v>
      </c>
      <c r="P1091" s="38">
        <v>150000</v>
      </c>
      <c r="Q1091" s="408">
        <f>N1091*P1091</f>
        <v>31800000</v>
      </c>
      <c r="R1091" s="897"/>
    </row>
    <row r="1092" spans="1:18" ht="17.100000000000001" customHeight="1" x14ac:dyDescent="0.2">
      <c r="A1092" s="1"/>
      <c r="B1092" s="896"/>
      <c r="C1092" s="9" t="s">
        <v>439</v>
      </c>
      <c r="D1092" s="5"/>
      <c r="E1092" s="2"/>
      <c r="F1092" s="5" t="s">
        <v>9</v>
      </c>
      <c r="G1092" s="896">
        <v>1</v>
      </c>
      <c r="H1092" s="896" t="s">
        <v>10</v>
      </c>
      <c r="I1092" s="896" t="s">
        <v>11</v>
      </c>
      <c r="J1092" s="896">
        <v>212</v>
      </c>
      <c r="K1092" s="896" t="s">
        <v>12</v>
      </c>
      <c r="L1092" s="5" t="s">
        <v>14</v>
      </c>
      <c r="M1092" s="896"/>
      <c r="N1092" s="22">
        <f>G1092*J1092</f>
        <v>212</v>
      </c>
      <c r="O1092" s="1" t="s">
        <v>16</v>
      </c>
      <c r="P1092" s="22">
        <v>100000</v>
      </c>
      <c r="Q1092" s="409">
        <f>N1092*P1092</f>
        <v>21200000</v>
      </c>
      <c r="R1092" s="897"/>
    </row>
    <row r="1093" spans="1:18" ht="17.100000000000001" customHeight="1" x14ac:dyDescent="0.2">
      <c r="A1093" s="1"/>
      <c r="B1093" s="896"/>
      <c r="C1093" s="9" t="s">
        <v>440</v>
      </c>
      <c r="D1093" s="5"/>
      <c r="E1093" s="2"/>
      <c r="F1093" s="5" t="s">
        <v>9</v>
      </c>
      <c r="G1093" s="896">
        <v>1</v>
      </c>
      <c r="H1093" s="896" t="s">
        <v>10</v>
      </c>
      <c r="I1093" s="896" t="s">
        <v>11</v>
      </c>
      <c r="J1093" s="896">
        <v>212</v>
      </c>
      <c r="K1093" s="896" t="s">
        <v>12</v>
      </c>
      <c r="L1093" s="5" t="s">
        <v>14</v>
      </c>
      <c r="M1093" s="896"/>
      <c r="N1093" s="22">
        <f>G1093*J1093</f>
        <v>212</v>
      </c>
      <c r="O1093" s="1" t="s">
        <v>16</v>
      </c>
      <c r="P1093" s="22">
        <v>100000</v>
      </c>
      <c r="Q1093" s="409">
        <f>N1093*P1093</f>
        <v>21200000</v>
      </c>
      <c r="R1093" s="897"/>
    </row>
    <row r="1094" spans="1:18" ht="17.100000000000001" customHeight="1" x14ac:dyDescent="0.2">
      <c r="A1094" s="1"/>
      <c r="B1094" s="896"/>
      <c r="C1094" s="9" t="s">
        <v>441</v>
      </c>
      <c r="D1094" s="5"/>
      <c r="E1094" s="2"/>
      <c r="F1094" s="5" t="s">
        <v>9</v>
      </c>
      <c r="G1094" s="896">
        <v>2</v>
      </c>
      <c r="H1094" s="896" t="s">
        <v>10</v>
      </c>
      <c r="I1094" s="896" t="s">
        <v>11</v>
      </c>
      <c r="J1094" s="896">
        <v>212</v>
      </c>
      <c r="K1094" s="896" t="s">
        <v>12</v>
      </c>
      <c r="L1094" s="5" t="s">
        <v>14</v>
      </c>
      <c r="M1094" s="896"/>
      <c r="N1094" s="22">
        <f>G1094*J1094</f>
        <v>424</v>
      </c>
      <c r="O1094" s="1" t="s">
        <v>16</v>
      </c>
      <c r="P1094" s="22">
        <v>75000</v>
      </c>
      <c r="Q1094" s="409">
        <f>N1094*P1094</f>
        <v>31800000</v>
      </c>
      <c r="R1094" s="897"/>
    </row>
    <row r="1095" spans="1:18" ht="17.100000000000001" customHeight="1" x14ac:dyDescent="0.2">
      <c r="A1095" s="60"/>
      <c r="B1095" s="253"/>
      <c r="C1095" s="901"/>
      <c r="D1095" s="901"/>
      <c r="E1095" s="901"/>
      <c r="F1095" s="901"/>
      <c r="G1095" s="901"/>
      <c r="H1095" s="901"/>
      <c r="I1095" s="901"/>
      <c r="J1095" s="901"/>
      <c r="K1095" s="901"/>
      <c r="L1095" s="901"/>
      <c r="M1095" s="901"/>
      <c r="N1095" s="46"/>
      <c r="O1095" s="46"/>
      <c r="P1095" s="46"/>
      <c r="Q1095" s="356"/>
      <c r="R1095" s="897"/>
    </row>
    <row r="1096" spans="1:18" s="61" customFormat="1" ht="17.100000000000001" customHeight="1" x14ac:dyDescent="0.2">
      <c r="A1096" s="137" t="s">
        <v>799</v>
      </c>
      <c r="B1096" s="900" t="s">
        <v>800</v>
      </c>
      <c r="C1096" s="903"/>
      <c r="D1096" s="903"/>
      <c r="E1096" s="903"/>
      <c r="F1096" s="903"/>
      <c r="G1096" s="903"/>
      <c r="H1096" s="903"/>
      <c r="I1096" s="903"/>
      <c r="J1096" s="903"/>
      <c r="K1096" s="903"/>
      <c r="L1096" s="903"/>
      <c r="M1096" s="903"/>
      <c r="N1096" s="137"/>
      <c r="O1096" s="137"/>
      <c r="P1096" s="137"/>
      <c r="Q1096" s="357">
        <f>Q1097</f>
        <v>237600000</v>
      </c>
      <c r="R1096" s="432" t="s">
        <v>562</v>
      </c>
    </row>
    <row r="1097" spans="1:18" s="129" customFormat="1" ht="17.100000000000001" customHeight="1" x14ac:dyDescent="0.35">
      <c r="A1097" s="44">
        <v>521119</v>
      </c>
      <c r="B1097" s="1056" t="s">
        <v>56</v>
      </c>
      <c r="C1097" s="1057"/>
      <c r="D1097" s="1057"/>
      <c r="E1097" s="1057"/>
      <c r="F1097" s="1057"/>
      <c r="G1097" s="1057"/>
      <c r="H1097" s="1057"/>
      <c r="I1097" s="1057"/>
      <c r="J1097" s="1057"/>
      <c r="K1097" s="1057"/>
      <c r="L1097" s="1057"/>
      <c r="M1097" s="45"/>
      <c r="N1097" s="28"/>
      <c r="O1097" s="28"/>
      <c r="P1097" s="28"/>
      <c r="Q1097" s="394">
        <f>Q1098</f>
        <v>237600000</v>
      </c>
      <c r="R1097" s="454"/>
    </row>
    <row r="1098" spans="1:18" s="129" customFormat="1" ht="17.100000000000001" customHeight="1" x14ac:dyDescent="0.2">
      <c r="A1098" s="254"/>
      <c r="B1098" s="258" t="s">
        <v>19</v>
      </c>
      <c r="C1098" s="2" t="s">
        <v>327</v>
      </c>
      <c r="D1098" s="888"/>
      <c r="E1098" s="888"/>
      <c r="F1098" s="888"/>
      <c r="G1098" s="888"/>
      <c r="H1098" s="888"/>
      <c r="I1098" s="888"/>
      <c r="J1098" s="888"/>
      <c r="K1098" s="888"/>
      <c r="L1098" s="888"/>
      <c r="M1098" s="45"/>
      <c r="N1098" s="28"/>
      <c r="O1098" s="28"/>
      <c r="P1098" s="28"/>
      <c r="Q1098" s="390">
        <f>Q1100+Q1104+Q1108+Q1112+Q1116+Q1120+Q1124+Q1128+Q1132+Q1136</f>
        <v>237600000</v>
      </c>
      <c r="R1098" s="145"/>
    </row>
    <row r="1099" spans="1:18" s="129" customFormat="1" ht="17.100000000000001" customHeight="1" x14ac:dyDescent="0.35">
      <c r="A1099" s="254"/>
      <c r="B1099" s="887"/>
      <c r="C1099" s="2" t="s">
        <v>671</v>
      </c>
      <c r="D1099" s="888"/>
      <c r="E1099" s="888"/>
      <c r="F1099" s="888"/>
      <c r="G1099" s="888"/>
      <c r="H1099" s="888"/>
      <c r="I1099" s="888"/>
      <c r="J1099" s="888"/>
      <c r="K1099" s="888"/>
      <c r="L1099" s="888"/>
      <c r="M1099" s="45"/>
      <c r="N1099" s="28"/>
      <c r="O1099" s="28"/>
      <c r="P1099" s="28"/>
      <c r="Q1099" s="394"/>
      <c r="R1099" s="145"/>
    </row>
    <row r="1100" spans="1:18" s="129" customFormat="1" ht="17.100000000000001" customHeight="1" x14ac:dyDescent="0.35">
      <c r="A1100" s="44"/>
      <c r="B1100" s="888"/>
      <c r="C1100" s="2" t="s">
        <v>329</v>
      </c>
      <c r="D1100" s="888"/>
      <c r="E1100" s="888"/>
      <c r="F1100" s="888"/>
      <c r="G1100" s="888"/>
      <c r="H1100" s="888"/>
      <c r="I1100" s="888"/>
      <c r="J1100" s="888"/>
      <c r="K1100" s="888"/>
      <c r="L1100" s="888"/>
      <c r="M1100" s="45"/>
      <c r="N1100" s="28"/>
      <c r="O1100" s="28"/>
      <c r="P1100" s="277"/>
      <c r="Q1100" s="394">
        <f>SUM(Q1101:Q1103)</f>
        <v>66528000</v>
      </c>
      <c r="R1100" s="145"/>
    </row>
    <row r="1101" spans="1:18" ht="17.100000000000001" customHeight="1" x14ac:dyDescent="0.2">
      <c r="A1101" s="1"/>
      <c r="B1101" s="5"/>
      <c r="C1101" s="9" t="s">
        <v>18</v>
      </c>
      <c r="D1101" s="5"/>
      <c r="E1101" s="5"/>
      <c r="F1101" s="5" t="s">
        <v>9</v>
      </c>
      <c r="G1101" s="896">
        <v>7</v>
      </c>
      <c r="H1101" s="896" t="s">
        <v>10</v>
      </c>
      <c r="I1101" s="896" t="s">
        <v>11</v>
      </c>
      <c r="J1101" s="896">
        <v>144</v>
      </c>
      <c r="K1101" s="896" t="s">
        <v>8</v>
      </c>
      <c r="L1101" s="5" t="s">
        <v>14</v>
      </c>
      <c r="M1101" s="896"/>
      <c r="N1101" s="22">
        <f>G1101*J1101</f>
        <v>1008</v>
      </c>
      <c r="O1101" s="1" t="s">
        <v>24</v>
      </c>
      <c r="P1101" s="38">
        <v>22000</v>
      </c>
      <c r="Q1101" s="370">
        <f>P1101*N1101</f>
        <v>22176000</v>
      </c>
      <c r="R1101" s="897"/>
    </row>
    <row r="1102" spans="1:18" ht="17.100000000000001" customHeight="1" x14ac:dyDescent="0.2">
      <c r="A1102" s="1"/>
      <c r="B1102" s="8"/>
      <c r="C1102" s="9" t="s">
        <v>235</v>
      </c>
      <c r="D1102" s="5"/>
      <c r="E1102" s="5"/>
      <c r="F1102" s="5" t="s">
        <v>9</v>
      </c>
      <c r="G1102" s="896">
        <v>7</v>
      </c>
      <c r="H1102" s="896" t="s">
        <v>10</v>
      </c>
      <c r="I1102" s="896" t="s">
        <v>11</v>
      </c>
      <c r="J1102" s="896">
        <v>144</v>
      </c>
      <c r="K1102" s="896" t="s">
        <v>8</v>
      </c>
      <c r="L1102" s="5" t="s">
        <v>14</v>
      </c>
      <c r="M1102" s="896"/>
      <c r="N1102" s="22">
        <f>G1102*J1102</f>
        <v>1008</v>
      </c>
      <c r="O1102" s="1" t="s">
        <v>24</v>
      </c>
      <c r="P1102" s="38">
        <v>39000</v>
      </c>
      <c r="Q1102" s="370">
        <f>N1102*P1102</f>
        <v>39312000</v>
      </c>
      <c r="R1102" s="897"/>
    </row>
    <row r="1103" spans="1:18" ht="17.100000000000001" customHeight="1" x14ac:dyDescent="0.2">
      <c r="A1103" s="1"/>
      <c r="B1103" s="8"/>
      <c r="C1103" s="9" t="s">
        <v>27</v>
      </c>
      <c r="D1103" s="5"/>
      <c r="E1103" s="5"/>
      <c r="F1103" s="5" t="s">
        <v>9</v>
      </c>
      <c r="G1103" s="896">
        <v>7</v>
      </c>
      <c r="H1103" s="896" t="s">
        <v>10</v>
      </c>
      <c r="I1103" s="896" t="s">
        <v>11</v>
      </c>
      <c r="J1103" s="896">
        <v>144</v>
      </c>
      <c r="K1103" s="896" t="s">
        <v>8</v>
      </c>
      <c r="L1103" s="5" t="s">
        <v>14</v>
      </c>
      <c r="M1103" s="896"/>
      <c r="N1103" s="22">
        <f>G1103*J1103</f>
        <v>1008</v>
      </c>
      <c r="O1103" s="1" t="s">
        <v>24</v>
      </c>
      <c r="P1103" s="38">
        <v>5000</v>
      </c>
      <c r="Q1103" s="370">
        <f>P1103*N1103</f>
        <v>5040000</v>
      </c>
      <c r="R1103" s="897"/>
    </row>
    <row r="1104" spans="1:18" s="129" customFormat="1" ht="17.100000000000001" customHeight="1" x14ac:dyDescent="0.35">
      <c r="A1104" s="254"/>
      <c r="B1104" s="887"/>
      <c r="C1104" s="2" t="s">
        <v>330</v>
      </c>
      <c r="D1104" s="888"/>
      <c r="E1104" s="888"/>
      <c r="F1104" s="888"/>
      <c r="G1104" s="888"/>
      <c r="H1104" s="888"/>
      <c r="I1104" s="888"/>
      <c r="J1104" s="888"/>
      <c r="K1104" s="888"/>
      <c r="L1104" s="888"/>
      <c r="M1104" s="45"/>
      <c r="N1104" s="897"/>
      <c r="O1104" s="454"/>
      <c r="P1104" s="38"/>
      <c r="Q1104" s="369">
        <f>SUM(Q1105:Q1107)</f>
        <v>19008000</v>
      </c>
      <c r="R1104" s="145"/>
    </row>
    <row r="1105" spans="1:18" s="129" customFormat="1" ht="17.100000000000001" customHeight="1" x14ac:dyDescent="0.2">
      <c r="A1105" s="254"/>
      <c r="B1105" s="887"/>
      <c r="C1105" s="9" t="s">
        <v>18</v>
      </c>
      <c r="D1105" s="5"/>
      <c r="E1105" s="5"/>
      <c r="F1105" s="5" t="s">
        <v>9</v>
      </c>
      <c r="G1105" s="896">
        <v>2</v>
      </c>
      <c r="H1105" s="896" t="s">
        <v>10</v>
      </c>
      <c r="I1105" s="896" t="s">
        <v>11</v>
      </c>
      <c r="J1105" s="896">
        <v>144</v>
      </c>
      <c r="K1105" s="896" t="s">
        <v>8</v>
      </c>
      <c r="L1105" s="5" t="s">
        <v>14</v>
      </c>
      <c r="M1105" s="896"/>
      <c r="N1105" s="22">
        <f>G1105*J1105</f>
        <v>288</v>
      </c>
      <c r="O1105" s="1" t="s">
        <v>24</v>
      </c>
      <c r="P1105" s="38">
        <v>22000</v>
      </c>
      <c r="Q1105" s="370">
        <f>P1105*N1105</f>
        <v>6336000</v>
      </c>
      <c r="R1105" s="145"/>
    </row>
    <row r="1106" spans="1:18" s="129" customFormat="1" ht="17.100000000000001" customHeight="1" x14ac:dyDescent="0.2">
      <c r="A1106" s="254"/>
      <c r="B1106" s="887"/>
      <c r="C1106" s="9" t="s">
        <v>235</v>
      </c>
      <c r="D1106" s="5"/>
      <c r="E1106" s="5"/>
      <c r="F1106" s="5" t="s">
        <v>9</v>
      </c>
      <c r="G1106" s="896">
        <v>2</v>
      </c>
      <c r="H1106" s="896" t="s">
        <v>10</v>
      </c>
      <c r="I1106" s="896" t="s">
        <v>11</v>
      </c>
      <c r="J1106" s="896">
        <v>144</v>
      </c>
      <c r="K1106" s="896" t="s">
        <v>8</v>
      </c>
      <c r="L1106" s="5" t="s">
        <v>14</v>
      </c>
      <c r="M1106" s="896"/>
      <c r="N1106" s="22">
        <f>G1106*J1106</f>
        <v>288</v>
      </c>
      <c r="O1106" s="1" t="s">
        <v>24</v>
      </c>
      <c r="P1106" s="38">
        <v>39000</v>
      </c>
      <c r="Q1106" s="370">
        <f>N1106*P1106</f>
        <v>11232000</v>
      </c>
      <c r="R1106" s="145"/>
    </row>
    <row r="1107" spans="1:18" s="129" customFormat="1" ht="17.100000000000001" customHeight="1" x14ac:dyDescent="0.2">
      <c r="A1107" s="254"/>
      <c r="B1107" s="887"/>
      <c r="C1107" s="9" t="s">
        <v>27</v>
      </c>
      <c r="D1107" s="5"/>
      <c r="E1107" s="5"/>
      <c r="F1107" s="5" t="s">
        <v>9</v>
      </c>
      <c r="G1107" s="896">
        <v>2</v>
      </c>
      <c r="H1107" s="896" t="s">
        <v>10</v>
      </c>
      <c r="I1107" s="896" t="s">
        <v>11</v>
      </c>
      <c r="J1107" s="896">
        <v>144</v>
      </c>
      <c r="K1107" s="896" t="s">
        <v>8</v>
      </c>
      <c r="L1107" s="5" t="s">
        <v>14</v>
      </c>
      <c r="M1107" s="896"/>
      <c r="N1107" s="22">
        <f>G1107*J1107</f>
        <v>288</v>
      </c>
      <c r="O1107" s="1" t="s">
        <v>24</v>
      </c>
      <c r="P1107" s="38">
        <v>5000</v>
      </c>
      <c r="Q1107" s="370">
        <f>P1107*N1107</f>
        <v>1440000</v>
      </c>
      <c r="R1107" s="145"/>
    </row>
    <row r="1108" spans="1:18" s="129" customFormat="1" ht="17.100000000000001" customHeight="1" x14ac:dyDescent="0.35">
      <c r="A1108" s="254"/>
      <c r="B1108" s="887"/>
      <c r="C1108" s="2" t="s">
        <v>331</v>
      </c>
      <c r="D1108" s="888"/>
      <c r="E1108" s="888"/>
      <c r="F1108" s="888"/>
      <c r="G1108" s="888"/>
      <c r="H1108" s="888"/>
      <c r="I1108" s="888"/>
      <c r="J1108" s="888"/>
      <c r="K1108" s="888"/>
      <c r="L1108" s="888"/>
      <c r="M1108" s="45"/>
      <c r="N1108" s="897"/>
      <c r="O1108" s="454"/>
      <c r="P1108" s="38"/>
      <c r="Q1108" s="369">
        <f>SUM(Q1109:Q1111)</f>
        <v>19008000</v>
      </c>
      <c r="R1108" s="145"/>
    </row>
    <row r="1109" spans="1:18" s="129" customFormat="1" ht="17.100000000000001" customHeight="1" x14ac:dyDescent="0.2">
      <c r="A1109" s="254"/>
      <c r="B1109" s="887"/>
      <c r="C1109" s="9" t="s">
        <v>18</v>
      </c>
      <c r="D1109" s="5"/>
      <c r="E1109" s="5"/>
      <c r="F1109" s="5" t="s">
        <v>9</v>
      </c>
      <c r="G1109" s="896">
        <v>2</v>
      </c>
      <c r="H1109" s="896" t="s">
        <v>10</v>
      </c>
      <c r="I1109" s="896" t="s">
        <v>11</v>
      </c>
      <c r="J1109" s="896">
        <v>144</v>
      </c>
      <c r="K1109" s="896" t="s">
        <v>8</v>
      </c>
      <c r="L1109" s="5" t="s">
        <v>14</v>
      </c>
      <c r="M1109" s="896"/>
      <c r="N1109" s="22">
        <f>G1109*J1109</f>
        <v>288</v>
      </c>
      <c r="O1109" s="1" t="s">
        <v>24</v>
      </c>
      <c r="P1109" s="38">
        <v>22000</v>
      </c>
      <c r="Q1109" s="370">
        <f>P1109*N1109</f>
        <v>6336000</v>
      </c>
      <c r="R1109" s="145"/>
    </row>
    <row r="1110" spans="1:18" s="129" customFormat="1" ht="17.100000000000001" customHeight="1" x14ac:dyDescent="0.2">
      <c r="A1110" s="254"/>
      <c r="B1110" s="887"/>
      <c r="C1110" s="9" t="s">
        <v>235</v>
      </c>
      <c r="D1110" s="5"/>
      <c r="E1110" s="5"/>
      <c r="F1110" s="5" t="s">
        <v>9</v>
      </c>
      <c r="G1110" s="896">
        <v>2</v>
      </c>
      <c r="H1110" s="896" t="s">
        <v>10</v>
      </c>
      <c r="I1110" s="896" t="s">
        <v>11</v>
      </c>
      <c r="J1110" s="896">
        <v>144</v>
      </c>
      <c r="K1110" s="896" t="s">
        <v>8</v>
      </c>
      <c r="L1110" s="5" t="s">
        <v>14</v>
      </c>
      <c r="M1110" s="896"/>
      <c r="N1110" s="22">
        <f>G1110*J1110</f>
        <v>288</v>
      </c>
      <c r="O1110" s="1" t="s">
        <v>24</v>
      </c>
      <c r="P1110" s="38">
        <v>39000</v>
      </c>
      <c r="Q1110" s="370">
        <f>N1110*P1110</f>
        <v>11232000</v>
      </c>
      <c r="R1110" s="145"/>
    </row>
    <row r="1111" spans="1:18" s="129" customFormat="1" ht="17.100000000000001" customHeight="1" x14ac:dyDescent="0.2">
      <c r="A1111" s="254"/>
      <c r="B1111" s="887"/>
      <c r="C1111" s="9" t="s">
        <v>27</v>
      </c>
      <c r="D1111" s="5"/>
      <c r="E1111" s="5"/>
      <c r="F1111" s="5" t="s">
        <v>9</v>
      </c>
      <c r="G1111" s="896">
        <v>2</v>
      </c>
      <c r="H1111" s="896" t="s">
        <v>10</v>
      </c>
      <c r="I1111" s="896" t="s">
        <v>11</v>
      </c>
      <c r="J1111" s="896">
        <v>144</v>
      </c>
      <c r="K1111" s="896" t="s">
        <v>8</v>
      </c>
      <c r="L1111" s="5" t="s">
        <v>14</v>
      </c>
      <c r="M1111" s="896"/>
      <c r="N1111" s="22">
        <f>G1111*J1111</f>
        <v>288</v>
      </c>
      <c r="O1111" s="1" t="s">
        <v>24</v>
      </c>
      <c r="P1111" s="38">
        <v>5000</v>
      </c>
      <c r="Q1111" s="370">
        <f>P1111*N1111</f>
        <v>1440000</v>
      </c>
      <c r="R1111" s="145"/>
    </row>
    <row r="1112" spans="1:18" s="129" customFormat="1" ht="17.100000000000001" customHeight="1" x14ac:dyDescent="0.35">
      <c r="A1112" s="254"/>
      <c r="B1112" s="887"/>
      <c r="C1112" s="2" t="s">
        <v>332</v>
      </c>
      <c r="D1112" s="888"/>
      <c r="E1112" s="888"/>
      <c r="F1112" s="888"/>
      <c r="G1112" s="888"/>
      <c r="H1112" s="888"/>
      <c r="I1112" s="888"/>
      <c r="J1112" s="888"/>
      <c r="K1112" s="888"/>
      <c r="L1112" s="888"/>
      <c r="M1112" s="45"/>
      <c r="N1112" s="897"/>
      <c r="O1112" s="454"/>
      <c r="P1112" s="38"/>
      <c r="Q1112" s="369">
        <f>SUM(Q1113:Q1115)</f>
        <v>19008000</v>
      </c>
      <c r="R1112" s="145"/>
    </row>
    <row r="1113" spans="1:18" s="129" customFormat="1" ht="17.100000000000001" customHeight="1" x14ac:dyDescent="0.2">
      <c r="A1113" s="254"/>
      <c r="B1113" s="887"/>
      <c r="C1113" s="9" t="s">
        <v>18</v>
      </c>
      <c r="D1113" s="5"/>
      <c r="E1113" s="5"/>
      <c r="F1113" s="5" t="s">
        <v>9</v>
      </c>
      <c r="G1113" s="896">
        <v>2</v>
      </c>
      <c r="H1113" s="896" t="s">
        <v>10</v>
      </c>
      <c r="I1113" s="896" t="s">
        <v>11</v>
      </c>
      <c r="J1113" s="896">
        <v>144</v>
      </c>
      <c r="K1113" s="896" t="s">
        <v>8</v>
      </c>
      <c r="L1113" s="5" t="s">
        <v>14</v>
      </c>
      <c r="M1113" s="896"/>
      <c r="N1113" s="22">
        <f>G1113*J1113</f>
        <v>288</v>
      </c>
      <c r="O1113" s="1" t="s">
        <v>24</v>
      </c>
      <c r="P1113" s="38">
        <v>22000</v>
      </c>
      <c r="Q1113" s="370">
        <f>P1113*N1113</f>
        <v>6336000</v>
      </c>
      <c r="R1113" s="145"/>
    </row>
    <row r="1114" spans="1:18" s="129" customFormat="1" ht="17.100000000000001" customHeight="1" x14ac:dyDescent="0.2">
      <c r="A1114" s="254"/>
      <c r="B1114" s="887"/>
      <c r="C1114" s="9" t="s">
        <v>235</v>
      </c>
      <c r="D1114" s="5"/>
      <c r="E1114" s="5"/>
      <c r="F1114" s="5" t="s">
        <v>9</v>
      </c>
      <c r="G1114" s="896">
        <v>2</v>
      </c>
      <c r="H1114" s="896" t="s">
        <v>10</v>
      </c>
      <c r="I1114" s="896" t="s">
        <v>11</v>
      </c>
      <c r="J1114" s="896">
        <v>144</v>
      </c>
      <c r="K1114" s="896" t="s">
        <v>8</v>
      </c>
      <c r="L1114" s="5" t="s">
        <v>14</v>
      </c>
      <c r="M1114" s="896"/>
      <c r="N1114" s="22">
        <f>G1114*J1114</f>
        <v>288</v>
      </c>
      <c r="O1114" s="1" t="s">
        <v>24</v>
      </c>
      <c r="P1114" s="38">
        <v>39000</v>
      </c>
      <c r="Q1114" s="370">
        <f>N1114*P1114</f>
        <v>11232000</v>
      </c>
      <c r="R1114" s="145"/>
    </row>
    <row r="1115" spans="1:18" s="129" customFormat="1" ht="17.100000000000001" customHeight="1" x14ac:dyDescent="0.2">
      <c r="A1115" s="254"/>
      <c r="B1115" s="887"/>
      <c r="C1115" s="9" t="s">
        <v>27</v>
      </c>
      <c r="D1115" s="5"/>
      <c r="E1115" s="5"/>
      <c r="F1115" s="5" t="s">
        <v>9</v>
      </c>
      <c r="G1115" s="896">
        <v>2</v>
      </c>
      <c r="H1115" s="896" t="s">
        <v>10</v>
      </c>
      <c r="I1115" s="896" t="s">
        <v>11</v>
      </c>
      <c r="J1115" s="896">
        <v>144</v>
      </c>
      <c r="K1115" s="896" t="s">
        <v>8</v>
      </c>
      <c r="L1115" s="5" t="s">
        <v>14</v>
      </c>
      <c r="M1115" s="896"/>
      <c r="N1115" s="22">
        <f>G1115*J1115</f>
        <v>288</v>
      </c>
      <c r="O1115" s="1" t="s">
        <v>24</v>
      </c>
      <c r="P1115" s="38">
        <v>5000</v>
      </c>
      <c r="Q1115" s="370">
        <f>P1115*N1115</f>
        <v>1440000</v>
      </c>
      <c r="R1115" s="145"/>
    </row>
    <row r="1116" spans="1:18" s="129" customFormat="1" ht="17.100000000000001" customHeight="1" x14ac:dyDescent="0.35">
      <c r="A1116" s="254"/>
      <c r="B1116" s="887"/>
      <c r="C1116" s="2" t="s">
        <v>333</v>
      </c>
      <c r="D1116" s="888"/>
      <c r="E1116" s="888"/>
      <c r="F1116" s="888"/>
      <c r="G1116" s="888"/>
      <c r="H1116" s="888"/>
      <c r="I1116" s="888"/>
      <c r="J1116" s="888"/>
      <c r="K1116" s="888"/>
      <c r="L1116" s="888"/>
      <c r="M1116" s="45"/>
      <c r="N1116" s="897"/>
      <c r="O1116" s="454"/>
      <c r="P1116" s="38"/>
      <c r="Q1116" s="369">
        <f>SUM(Q1117:Q1119)</f>
        <v>19008000</v>
      </c>
      <c r="R1116" s="145"/>
    </row>
    <row r="1117" spans="1:18" s="129" customFormat="1" ht="17.100000000000001" customHeight="1" x14ac:dyDescent="0.2">
      <c r="A1117" s="254"/>
      <c r="B1117" s="887"/>
      <c r="C1117" s="9" t="s">
        <v>18</v>
      </c>
      <c r="D1117" s="5"/>
      <c r="E1117" s="5"/>
      <c r="F1117" s="5" t="s">
        <v>9</v>
      </c>
      <c r="G1117" s="896">
        <v>2</v>
      </c>
      <c r="H1117" s="896" t="s">
        <v>10</v>
      </c>
      <c r="I1117" s="896" t="s">
        <v>11</v>
      </c>
      <c r="J1117" s="896">
        <v>144</v>
      </c>
      <c r="K1117" s="896" t="s">
        <v>8</v>
      </c>
      <c r="L1117" s="5" t="s">
        <v>14</v>
      </c>
      <c r="M1117" s="896"/>
      <c r="N1117" s="22">
        <f>G1117*J1117</f>
        <v>288</v>
      </c>
      <c r="O1117" s="1" t="s">
        <v>24</v>
      </c>
      <c r="P1117" s="38">
        <v>22000</v>
      </c>
      <c r="Q1117" s="370">
        <f>P1117*N1117</f>
        <v>6336000</v>
      </c>
      <c r="R1117" s="145"/>
    </row>
    <row r="1118" spans="1:18" s="129" customFormat="1" ht="17.100000000000001" customHeight="1" x14ac:dyDescent="0.2">
      <c r="A1118" s="254"/>
      <c r="B1118" s="887"/>
      <c r="C1118" s="9" t="s">
        <v>235</v>
      </c>
      <c r="D1118" s="5"/>
      <c r="E1118" s="5"/>
      <c r="F1118" s="5" t="s">
        <v>9</v>
      </c>
      <c r="G1118" s="896">
        <v>2</v>
      </c>
      <c r="H1118" s="896" t="s">
        <v>10</v>
      </c>
      <c r="I1118" s="896" t="s">
        <v>11</v>
      </c>
      <c r="J1118" s="896">
        <v>144</v>
      </c>
      <c r="K1118" s="896" t="s">
        <v>8</v>
      </c>
      <c r="L1118" s="5" t="s">
        <v>14</v>
      </c>
      <c r="M1118" s="896"/>
      <c r="N1118" s="22">
        <f>G1118*J1118</f>
        <v>288</v>
      </c>
      <c r="O1118" s="1" t="s">
        <v>24</v>
      </c>
      <c r="P1118" s="38">
        <v>39000</v>
      </c>
      <c r="Q1118" s="370">
        <f>N1118*P1118</f>
        <v>11232000</v>
      </c>
      <c r="R1118" s="145"/>
    </row>
    <row r="1119" spans="1:18" s="129" customFormat="1" ht="17.100000000000001" customHeight="1" x14ac:dyDescent="0.2">
      <c r="A1119" s="254"/>
      <c r="B1119" s="887"/>
      <c r="C1119" s="9" t="s">
        <v>27</v>
      </c>
      <c r="D1119" s="5"/>
      <c r="E1119" s="5"/>
      <c r="F1119" s="5" t="s">
        <v>9</v>
      </c>
      <c r="G1119" s="896">
        <v>2</v>
      </c>
      <c r="H1119" s="896" t="s">
        <v>10</v>
      </c>
      <c r="I1119" s="896" t="s">
        <v>11</v>
      </c>
      <c r="J1119" s="896">
        <v>144</v>
      </c>
      <c r="K1119" s="896" t="s">
        <v>8</v>
      </c>
      <c r="L1119" s="5" t="s">
        <v>14</v>
      </c>
      <c r="M1119" s="896"/>
      <c r="N1119" s="22">
        <f>G1119*J1119</f>
        <v>288</v>
      </c>
      <c r="O1119" s="1" t="s">
        <v>24</v>
      </c>
      <c r="P1119" s="38">
        <v>5000</v>
      </c>
      <c r="Q1119" s="370">
        <f>P1119*N1119</f>
        <v>1440000</v>
      </c>
      <c r="R1119" s="145"/>
    </row>
    <row r="1120" spans="1:18" s="129" customFormat="1" ht="17.100000000000001" customHeight="1" x14ac:dyDescent="0.35">
      <c r="A1120" s="254"/>
      <c r="B1120" s="887"/>
      <c r="C1120" s="2" t="s">
        <v>334</v>
      </c>
      <c r="D1120" s="888"/>
      <c r="E1120" s="888"/>
      <c r="F1120" s="888"/>
      <c r="G1120" s="888"/>
      <c r="H1120" s="888"/>
      <c r="I1120" s="888"/>
      <c r="J1120" s="888"/>
      <c r="K1120" s="888"/>
      <c r="L1120" s="888"/>
      <c r="M1120" s="45"/>
      <c r="N1120" s="897"/>
      <c r="O1120" s="454"/>
      <c r="P1120" s="38"/>
      <c r="Q1120" s="369">
        <f>SUM(Q1121:Q1123)</f>
        <v>19008000</v>
      </c>
      <c r="R1120" s="145"/>
    </row>
    <row r="1121" spans="1:18" s="129" customFormat="1" ht="17.100000000000001" customHeight="1" x14ac:dyDescent="0.2">
      <c r="A1121" s="254"/>
      <c r="B1121" s="887"/>
      <c r="C1121" s="9" t="s">
        <v>18</v>
      </c>
      <c r="D1121" s="5"/>
      <c r="E1121" s="5"/>
      <c r="F1121" s="5" t="s">
        <v>9</v>
      </c>
      <c r="G1121" s="896">
        <v>2</v>
      </c>
      <c r="H1121" s="896" t="s">
        <v>10</v>
      </c>
      <c r="I1121" s="896" t="s">
        <v>11</v>
      </c>
      <c r="J1121" s="896">
        <v>144</v>
      </c>
      <c r="K1121" s="896" t="s">
        <v>8</v>
      </c>
      <c r="L1121" s="5" t="s">
        <v>14</v>
      </c>
      <c r="M1121" s="896"/>
      <c r="N1121" s="22">
        <f>G1121*J1121</f>
        <v>288</v>
      </c>
      <c r="O1121" s="1" t="s">
        <v>24</v>
      </c>
      <c r="P1121" s="38">
        <v>22000</v>
      </c>
      <c r="Q1121" s="370">
        <f>P1121*N1121</f>
        <v>6336000</v>
      </c>
      <c r="R1121" s="145"/>
    </row>
    <row r="1122" spans="1:18" s="129" customFormat="1" ht="17.100000000000001" customHeight="1" x14ac:dyDescent="0.2">
      <c r="A1122" s="254"/>
      <c r="B1122" s="887"/>
      <c r="C1122" s="9" t="s">
        <v>235</v>
      </c>
      <c r="D1122" s="5"/>
      <c r="E1122" s="5"/>
      <c r="F1122" s="5" t="s">
        <v>9</v>
      </c>
      <c r="G1122" s="896">
        <v>2</v>
      </c>
      <c r="H1122" s="896" t="s">
        <v>10</v>
      </c>
      <c r="I1122" s="896" t="s">
        <v>11</v>
      </c>
      <c r="J1122" s="896">
        <v>144</v>
      </c>
      <c r="K1122" s="896" t="s">
        <v>8</v>
      </c>
      <c r="L1122" s="5" t="s">
        <v>14</v>
      </c>
      <c r="M1122" s="896"/>
      <c r="N1122" s="22">
        <f>G1122*J1122</f>
        <v>288</v>
      </c>
      <c r="O1122" s="1" t="s">
        <v>24</v>
      </c>
      <c r="P1122" s="38">
        <v>39000</v>
      </c>
      <c r="Q1122" s="370">
        <f>N1122*P1122</f>
        <v>11232000</v>
      </c>
      <c r="R1122" s="145"/>
    </row>
    <row r="1123" spans="1:18" s="129" customFormat="1" ht="17.100000000000001" customHeight="1" x14ac:dyDescent="0.2">
      <c r="A1123" s="254"/>
      <c r="B1123" s="887"/>
      <c r="C1123" s="9" t="s">
        <v>27</v>
      </c>
      <c r="D1123" s="5"/>
      <c r="E1123" s="5"/>
      <c r="F1123" s="5" t="s">
        <v>9</v>
      </c>
      <c r="G1123" s="896">
        <v>2</v>
      </c>
      <c r="H1123" s="896" t="s">
        <v>10</v>
      </c>
      <c r="I1123" s="896" t="s">
        <v>11</v>
      </c>
      <c r="J1123" s="896">
        <v>144</v>
      </c>
      <c r="K1123" s="896" t="s">
        <v>8</v>
      </c>
      <c r="L1123" s="5" t="s">
        <v>14</v>
      </c>
      <c r="M1123" s="896"/>
      <c r="N1123" s="22">
        <f>G1123*J1123</f>
        <v>288</v>
      </c>
      <c r="O1123" s="1" t="s">
        <v>24</v>
      </c>
      <c r="P1123" s="38">
        <v>5000</v>
      </c>
      <c r="Q1123" s="370">
        <f>P1123*N1123</f>
        <v>1440000</v>
      </c>
      <c r="R1123" s="145"/>
    </row>
    <row r="1124" spans="1:18" s="129" customFormat="1" ht="17.100000000000001" customHeight="1" x14ac:dyDescent="0.35">
      <c r="A1124" s="254"/>
      <c r="B1124" s="887"/>
      <c r="C1124" s="2" t="s">
        <v>335</v>
      </c>
      <c r="D1124" s="888"/>
      <c r="E1124" s="888"/>
      <c r="F1124" s="888"/>
      <c r="G1124" s="888"/>
      <c r="H1124" s="888"/>
      <c r="I1124" s="888"/>
      <c r="J1124" s="888"/>
      <c r="K1124" s="888"/>
      <c r="L1124" s="888"/>
      <c r="M1124" s="45"/>
      <c r="N1124" s="897"/>
      <c r="O1124" s="454"/>
      <c r="P1124" s="38"/>
      <c r="Q1124" s="369">
        <f>SUM(Q1125:Q1127)</f>
        <v>19008000</v>
      </c>
      <c r="R1124" s="145"/>
    </row>
    <row r="1125" spans="1:18" s="129" customFormat="1" ht="17.100000000000001" customHeight="1" x14ac:dyDescent="0.2">
      <c r="A1125" s="254"/>
      <c r="B1125" s="887"/>
      <c r="C1125" s="9" t="s">
        <v>18</v>
      </c>
      <c r="D1125" s="5"/>
      <c r="E1125" s="5"/>
      <c r="F1125" s="5" t="s">
        <v>9</v>
      </c>
      <c r="G1125" s="896">
        <v>2</v>
      </c>
      <c r="H1125" s="896" t="s">
        <v>10</v>
      </c>
      <c r="I1125" s="896" t="s">
        <v>11</v>
      </c>
      <c r="J1125" s="896">
        <v>144</v>
      </c>
      <c r="K1125" s="896" t="s">
        <v>8</v>
      </c>
      <c r="L1125" s="5" t="s">
        <v>14</v>
      </c>
      <c r="M1125" s="896"/>
      <c r="N1125" s="22">
        <f>G1125*J1125</f>
        <v>288</v>
      </c>
      <c r="O1125" s="1" t="s">
        <v>24</v>
      </c>
      <c r="P1125" s="38">
        <v>22000</v>
      </c>
      <c r="Q1125" s="370">
        <f>P1125*N1125</f>
        <v>6336000</v>
      </c>
      <c r="R1125" s="145"/>
    </row>
    <row r="1126" spans="1:18" s="129" customFormat="1" ht="17.100000000000001" customHeight="1" x14ac:dyDescent="0.2">
      <c r="A1126" s="254"/>
      <c r="B1126" s="887"/>
      <c r="C1126" s="9" t="s">
        <v>235</v>
      </c>
      <c r="D1126" s="5"/>
      <c r="E1126" s="5"/>
      <c r="F1126" s="5" t="s">
        <v>9</v>
      </c>
      <c r="G1126" s="896">
        <v>2</v>
      </c>
      <c r="H1126" s="896" t="s">
        <v>10</v>
      </c>
      <c r="I1126" s="896" t="s">
        <v>11</v>
      </c>
      <c r="J1126" s="896">
        <v>144</v>
      </c>
      <c r="K1126" s="896" t="s">
        <v>8</v>
      </c>
      <c r="L1126" s="5" t="s">
        <v>14</v>
      </c>
      <c r="M1126" s="896"/>
      <c r="N1126" s="22">
        <f>G1126*J1126</f>
        <v>288</v>
      </c>
      <c r="O1126" s="1" t="s">
        <v>24</v>
      </c>
      <c r="P1126" s="38">
        <v>39000</v>
      </c>
      <c r="Q1126" s="370">
        <f>N1126*P1126</f>
        <v>11232000</v>
      </c>
      <c r="R1126" s="145"/>
    </row>
    <row r="1127" spans="1:18" s="129" customFormat="1" ht="17.100000000000001" customHeight="1" x14ac:dyDescent="0.2">
      <c r="A1127" s="254"/>
      <c r="B1127" s="887"/>
      <c r="C1127" s="9" t="s">
        <v>27</v>
      </c>
      <c r="D1127" s="5"/>
      <c r="E1127" s="5"/>
      <c r="F1127" s="5" t="s">
        <v>9</v>
      </c>
      <c r="G1127" s="896">
        <v>2</v>
      </c>
      <c r="H1127" s="896" t="s">
        <v>10</v>
      </c>
      <c r="I1127" s="896" t="s">
        <v>11</v>
      </c>
      <c r="J1127" s="896">
        <v>144</v>
      </c>
      <c r="K1127" s="896" t="s">
        <v>8</v>
      </c>
      <c r="L1127" s="5" t="s">
        <v>14</v>
      </c>
      <c r="M1127" s="896"/>
      <c r="N1127" s="22">
        <f>G1127*J1127</f>
        <v>288</v>
      </c>
      <c r="O1127" s="1" t="s">
        <v>24</v>
      </c>
      <c r="P1127" s="38">
        <v>5000</v>
      </c>
      <c r="Q1127" s="370">
        <f>P1127*N1127</f>
        <v>1440000</v>
      </c>
      <c r="R1127" s="145"/>
    </row>
    <row r="1128" spans="1:18" s="129" customFormat="1" ht="17.100000000000001" customHeight="1" x14ac:dyDescent="0.35">
      <c r="A1128" s="254"/>
      <c r="B1128" s="887"/>
      <c r="C1128" s="2" t="s">
        <v>336</v>
      </c>
      <c r="D1128" s="888"/>
      <c r="E1128" s="888"/>
      <c r="F1128" s="888"/>
      <c r="G1128" s="888"/>
      <c r="H1128" s="888"/>
      <c r="I1128" s="888"/>
      <c r="J1128" s="888"/>
      <c r="K1128" s="888"/>
      <c r="L1128" s="888"/>
      <c r="M1128" s="45"/>
      <c r="N1128" s="897"/>
      <c r="O1128" s="454"/>
      <c r="P1128" s="38"/>
      <c r="Q1128" s="369">
        <f>SUM(Q1129:Q1131)</f>
        <v>19008000</v>
      </c>
      <c r="R1128" s="145"/>
    </row>
    <row r="1129" spans="1:18" s="129" customFormat="1" ht="17.100000000000001" customHeight="1" x14ac:dyDescent="0.2">
      <c r="A1129" s="254"/>
      <c r="B1129" s="887"/>
      <c r="C1129" s="9" t="s">
        <v>18</v>
      </c>
      <c r="D1129" s="5"/>
      <c r="E1129" s="5"/>
      <c r="F1129" s="5" t="s">
        <v>9</v>
      </c>
      <c r="G1129" s="896">
        <v>2</v>
      </c>
      <c r="H1129" s="896" t="s">
        <v>10</v>
      </c>
      <c r="I1129" s="896" t="s">
        <v>11</v>
      </c>
      <c r="J1129" s="896">
        <v>144</v>
      </c>
      <c r="K1129" s="896" t="s">
        <v>8</v>
      </c>
      <c r="L1129" s="5" t="s">
        <v>14</v>
      </c>
      <c r="M1129" s="896"/>
      <c r="N1129" s="22">
        <f>G1129*J1129</f>
        <v>288</v>
      </c>
      <c r="O1129" s="1" t="s">
        <v>24</v>
      </c>
      <c r="P1129" s="38">
        <v>22000</v>
      </c>
      <c r="Q1129" s="370">
        <f>P1129*N1129</f>
        <v>6336000</v>
      </c>
      <c r="R1129" s="145"/>
    </row>
    <row r="1130" spans="1:18" s="129" customFormat="1" ht="17.100000000000001" customHeight="1" x14ac:dyDescent="0.2">
      <c r="A1130" s="254"/>
      <c r="B1130" s="887"/>
      <c r="C1130" s="9" t="s">
        <v>235</v>
      </c>
      <c r="D1130" s="5"/>
      <c r="E1130" s="5"/>
      <c r="F1130" s="5" t="s">
        <v>9</v>
      </c>
      <c r="G1130" s="896">
        <v>2</v>
      </c>
      <c r="H1130" s="896" t="s">
        <v>10</v>
      </c>
      <c r="I1130" s="896" t="s">
        <v>11</v>
      </c>
      <c r="J1130" s="896">
        <v>144</v>
      </c>
      <c r="K1130" s="896" t="s">
        <v>8</v>
      </c>
      <c r="L1130" s="5" t="s">
        <v>14</v>
      </c>
      <c r="M1130" s="896"/>
      <c r="N1130" s="22">
        <f>G1130*J1130</f>
        <v>288</v>
      </c>
      <c r="O1130" s="1" t="s">
        <v>24</v>
      </c>
      <c r="P1130" s="38">
        <v>39000</v>
      </c>
      <c r="Q1130" s="370">
        <f>N1130*P1130</f>
        <v>11232000</v>
      </c>
      <c r="R1130" s="145"/>
    </row>
    <row r="1131" spans="1:18" s="129" customFormat="1" ht="17.100000000000001" customHeight="1" x14ac:dyDescent="0.2">
      <c r="A1131" s="254"/>
      <c r="B1131" s="887"/>
      <c r="C1131" s="9" t="s">
        <v>27</v>
      </c>
      <c r="D1131" s="5"/>
      <c r="E1131" s="5"/>
      <c r="F1131" s="5" t="s">
        <v>9</v>
      </c>
      <c r="G1131" s="896">
        <v>2</v>
      </c>
      <c r="H1131" s="896" t="s">
        <v>10</v>
      </c>
      <c r="I1131" s="896" t="s">
        <v>11</v>
      </c>
      <c r="J1131" s="896">
        <v>144</v>
      </c>
      <c r="K1131" s="896" t="s">
        <v>8</v>
      </c>
      <c r="L1131" s="5" t="s">
        <v>14</v>
      </c>
      <c r="M1131" s="896"/>
      <c r="N1131" s="22">
        <f>G1131*J1131</f>
        <v>288</v>
      </c>
      <c r="O1131" s="1" t="s">
        <v>24</v>
      </c>
      <c r="P1131" s="38">
        <v>5000</v>
      </c>
      <c r="Q1131" s="370">
        <f>P1131*N1131</f>
        <v>1440000</v>
      </c>
      <c r="R1131" s="145"/>
    </row>
    <row r="1132" spans="1:18" s="129" customFormat="1" ht="17.100000000000001" customHeight="1" x14ac:dyDescent="0.35">
      <c r="A1132" s="254"/>
      <c r="B1132" s="887"/>
      <c r="C1132" s="2" t="s">
        <v>337</v>
      </c>
      <c r="D1132" s="888"/>
      <c r="E1132" s="888"/>
      <c r="F1132" s="888"/>
      <c r="G1132" s="888"/>
      <c r="H1132" s="888"/>
      <c r="I1132" s="888"/>
      <c r="J1132" s="888"/>
      <c r="K1132" s="888"/>
      <c r="L1132" s="888"/>
      <c r="M1132" s="45"/>
      <c r="N1132" s="897"/>
      <c r="O1132" s="454"/>
      <c r="P1132" s="38"/>
      <c r="Q1132" s="369">
        <f>SUM(Q1133:Q1135)</f>
        <v>19008000</v>
      </c>
      <c r="R1132" s="145"/>
    </row>
    <row r="1133" spans="1:18" s="129" customFormat="1" ht="17.100000000000001" customHeight="1" x14ac:dyDescent="0.2">
      <c r="A1133" s="254"/>
      <c r="B1133" s="887"/>
      <c r="C1133" s="9" t="s">
        <v>18</v>
      </c>
      <c r="D1133" s="5"/>
      <c r="E1133" s="5"/>
      <c r="F1133" s="5" t="s">
        <v>9</v>
      </c>
      <c r="G1133" s="896">
        <v>2</v>
      </c>
      <c r="H1133" s="896" t="s">
        <v>10</v>
      </c>
      <c r="I1133" s="896" t="s">
        <v>11</v>
      </c>
      <c r="J1133" s="896">
        <v>144</v>
      </c>
      <c r="K1133" s="896" t="s">
        <v>8</v>
      </c>
      <c r="L1133" s="5" t="s">
        <v>14</v>
      </c>
      <c r="M1133" s="896"/>
      <c r="N1133" s="22">
        <f>G1133*J1133</f>
        <v>288</v>
      </c>
      <c r="O1133" s="1" t="s">
        <v>24</v>
      </c>
      <c r="P1133" s="38">
        <v>22000</v>
      </c>
      <c r="Q1133" s="370">
        <f>P1133*N1133</f>
        <v>6336000</v>
      </c>
      <c r="R1133" s="145"/>
    </row>
    <row r="1134" spans="1:18" s="129" customFormat="1" ht="17.100000000000001" customHeight="1" x14ac:dyDescent="0.2">
      <c r="A1134" s="254"/>
      <c r="B1134" s="887"/>
      <c r="C1134" s="9" t="s">
        <v>235</v>
      </c>
      <c r="D1134" s="5"/>
      <c r="E1134" s="5"/>
      <c r="F1134" s="5" t="s">
        <v>9</v>
      </c>
      <c r="G1134" s="896">
        <v>2</v>
      </c>
      <c r="H1134" s="896" t="s">
        <v>10</v>
      </c>
      <c r="I1134" s="896" t="s">
        <v>11</v>
      </c>
      <c r="J1134" s="896">
        <v>144</v>
      </c>
      <c r="K1134" s="896" t="s">
        <v>8</v>
      </c>
      <c r="L1134" s="5" t="s">
        <v>14</v>
      </c>
      <c r="M1134" s="896"/>
      <c r="N1134" s="22">
        <f>G1134*J1134</f>
        <v>288</v>
      </c>
      <c r="O1134" s="1" t="s">
        <v>24</v>
      </c>
      <c r="P1134" s="38">
        <v>39000</v>
      </c>
      <c r="Q1134" s="370">
        <f>N1134*P1134</f>
        <v>11232000</v>
      </c>
      <c r="R1134" s="145"/>
    </row>
    <row r="1135" spans="1:18" s="129" customFormat="1" ht="17.100000000000001" customHeight="1" x14ac:dyDescent="0.2">
      <c r="A1135" s="254"/>
      <c r="B1135" s="887"/>
      <c r="C1135" s="9" t="s">
        <v>27</v>
      </c>
      <c r="D1135" s="5"/>
      <c r="E1135" s="5"/>
      <c r="F1135" s="5" t="s">
        <v>9</v>
      </c>
      <c r="G1135" s="896">
        <v>2</v>
      </c>
      <c r="H1135" s="896" t="s">
        <v>10</v>
      </c>
      <c r="I1135" s="896" t="s">
        <v>11</v>
      </c>
      <c r="J1135" s="896">
        <v>144</v>
      </c>
      <c r="K1135" s="896" t="s">
        <v>8</v>
      </c>
      <c r="L1135" s="5" t="s">
        <v>14</v>
      </c>
      <c r="M1135" s="896"/>
      <c r="N1135" s="22">
        <f>G1135*J1135</f>
        <v>288</v>
      </c>
      <c r="O1135" s="1" t="s">
        <v>24</v>
      </c>
      <c r="P1135" s="38">
        <v>5000</v>
      </c>
      <c r="Q1135" s="370">
        <f>P1135*N1135</f>
        <v>1440000</v>
      </c>
      <c r="R1135" s="145"/>
    </row>
    <row r="1136" spans="1:18" s="129" customFormat="1" ht="17.100000000000001" customHeight="1" x14ac:dyDescent="0.35">
      <c r="A1136" s="254"/>
      <c r="B1136" s="887"/>
      <c r="C1136" s="2" t="s">
        <v>338</v>
      </c>
      <c r="D1136" s="888"/>
      <c r="E1136" s="888"/>
      <c r="F1136" s="888"/>
      <c r="G1136" s="888"/>
      <c r="H1136" s="888"/>
      <c r="I1136" s="888"/>
      <c r="J1136" s="888"/>
      <c r="K1136" s="888"/>
      <c r="L1136" s="888"/>
      <c r="M1136" s="45"/>
      <c r="N1136" s="897"/>
      <c r="O1136" s="454"/>
      <c r="P1136" s="38"/>
      <c r="Q1136" s="369">
        <f>SUM(Q1137:Q1139)</f>
        <v>19008000</v>
      </c>
      <c r="R1136" s="145"/>
    </row>
    <row r="1137" spans="1:18" s="129" customFormat="1" ht="17.100000000000001" customHeight="1" x14ac:dyDescent="0.2">
      <c r="A1137" s="254"/>
      <c r="B1137" s="887"/>
      <c r="C1137" s="9" t="s">
        <v>18</v>
      </c>
      <c r="D1137" s="5"/>
      <c r="E1137" s="5"/>
      <c r="F1137" s="5" t="s">
        <v>9</v>
      </c>
      <c r="G1137" s="896">
        <v>2</v>
      </c>
      <c r="H1137" s="896" t="s">
        <v>10</v>
      </c>
      <c r="I1137" s="896" t="s">
        <v>11</v>
      </c>
      <c r="J1137" s="896">
        <v>144</v>
      </c>
      <c r="K1137" s="896" t="s">
        <v>8</v>
      </c>
      <c r="L1137" s="5" t="s">
        <v>14</v>
      </c>
      <c r="M1137" s="896"/>
      <c r="N1137" s="22">
        <f>G1137*J1137</f>
        <v>288</v>
      </c>
      <c r="O1137" s="1" t="s">
        <v>24</v>
      </c>
      <c r="P1137" s="38">
        <v>22000</v>
      </c>
      <c r="Q1137" s="370">
        <f>P1137*N1137</f>
        <v>6336000</v>
      </c>
      <c r="R1137" s="145"/>
    </row>
    <row r="1138" spans="1:18" s="129" customFormat="1" ht="17.100000000000001" customHeight="1" x14ac:dyDescent="0.2">
      <c r="A1138" s="254"/>
      <c r="B1138" s="887"/>
      <c r="C1138" s="9" t="s">
        <v>235</v>
      </c>
      <c r="D1138" s="5"/>
      <c r="E1138" s="5"/>
      <c r="F1138" s="5" t="s">
        <v>9</v>
      </c>
      <c r="G1138" s="896">
        <v>2</v>
      </c>
      <c r="H1138" s="896" t="s">
        <v>10</v>
      </c>
      <c r="I1138" s="896" t="s">
        <v>11</v>
      </c>
      <c r="J1138" s="896">
        <v>144</v>
      </c>
      <c r="K1138" s="896" t="s">
        <v>8</v>
      </c>
      <c r="L1138" s="5" t="s">
        <v>14</v>
      </c>
      <c r="M1138" s="896"/>
      <c r="N1138" s="22">
        <f>G1138*J1138</f>
        <v>288</v>
      </c>
      <c r="O1138" s="1" t="s">
        <v>24</v>
      </c>
      <c r="P1138" s="38">
        <v>39000</v>
      </c>
      <c r="Q1138" s="370">
        <f>N1138*P1138</f>
        <v>11232000</v>
      </c>
      <c r="R1138" s="145"/>
    </row>
    <row r="1139" spans="1:18" s="129" customFormat="1" ht="17.100000000000001" customHeight="1" x14ac:dyDescent="0.2">
      <c r="A1139" s="784"/>
      <c r="B1139" s="887"/>
      <c r="C1139" s="9" t="s">
        <v>27</v>
      </c>
      <c r="D1139" s="5"/>
      <c r="E1139" s="5"/>
      <c r="F1139" s="5" t="s">
        <v>9</v>
      </c>
      <c r="G1139" s="896">
        <v>2</v>
      </c>
      <c r="H1139" s="896" t="s">
        <v>10</v>
      </c>
      <c r="I1139" s="896" t="s">
        <v>11</v>
      </c>
      <c r="J1139" s="896">
        <v>144</v>
      </c>
      <c r="K1139" s="896" t="s">
        <v>8</v>
      </c>
      <c r="L1139" s="5" t="s">
        <v>14</v>
      </c>
      <c r="M1139" s="896"/>
      <c r="N1139" s="22">
        <f>G1139*J1139</f>
        <v>288</v>
      </c>
      <c r="O1139" s="1" t="s">
        <v>24</v>
      </c>
      <c r="P1139" s="38">
        <v>5000</v>
      </c>
      <c r="Q1139" s="370">
        <f>P1139*N1139</f>
        <v>1440000</v>
      </c>
      <c r="R1139" s="145"/>
    </row>
    <row r="1140" spans="1:18" s="129" customFormat="1" ht="17.100000000000001" customHeight="1" x14ac:dyDescent="0.2">
      <c r="A1140" s="557"/>
      <c r="B1140" s="888"/>
      <c r="C1140" s="9"/>
      <c r="D1140" s="5"/>
      <c r="E1140" s="5"/>
      <c r="F1140" s="5"/>
      <c r="G1140" s="896"/>
      <c r="H1140" s="896"/>
      <c r="I1140" s="896"/>
      <c r="J1140" s="896"/>
      <c r="K1140" s="896"/>
      <c r="L1140" s="5"/>
      <c r="M1140" s="896"/>
      <c r="N1140" s="22"/>
      <c r="O1140" s="1"/>
      <c r="P1140" s="38"/>
      <c r="Q1140" s="370"/>
      <c r="R1140" s="145"/>
    </row>
    <row r="1141" spans="1:18" s="957" customFormat="1" ht="17.100000000000001" customHeight="1" x14ac:dyDescent="0.2">
      <c r="A1141" s="952">
        <v>3133</v>
      </c>
      <c r="B1141" s="953" t="s">
        <v>443</v>
      </c>
      <c r="C1141" s="953"/>
      <c r="D1141" s="953"/>
      <c r="E1141" s="953"/>
      <c r="F1141" s="953"/>
      <c r="G1141" s="953"/>
      <c r="H1141" s="953"/>
      <c r="I1141" s="953"/>
      <c r="J1141" s="953"/>
      <c r="K1141" s="953"/>
      <c r="L1141" s="953"/>
      <c r="M1141" s="953"/>
      <c r="N1141" s="954"/>
      <c r="O1141" s="954"/>
      <c r="P1141" s="954"/>
      <c r="Q1141" s="955">
        <f>Q1142</f>
        <v>1100242000</v>
      </c>
      <c r="R1141" s="956"/>
    </row>
    <row r="1142" spans="1:18" s="187" customFormat="1" ht="17.100000000000001" customHeight="1" x14ac:dyDescent="0.2">
      <c r="A1142" s="204" t="s">
        <v>442</v>
      </c>
      <c r="B1142" s="184" t="s">
        <v>29</v>
      </c>
      <c r="C1142" s="184"/>
      <c r="D1142" s="184"/>
      <c r="E1142" s="185"/>
      <c r="F1142" s="185"/>
      <c r="G1142" s="185"/>
      <c r="H1142" s="185"/>
      <c r="I1142" s="185"/>
      <c r="J1142" s="185"/>
      <c r="K1142" s="185"/>
      <c r="L1142" s="185"/>
      <c r="M1142" s="185"/>
      <c r="N1142" s="200">
        <v>12</v>
      </c>
      <c r="O1142" s="200" t="s">
        <v>275</v>
      </c>
      <c r="P1142" s="186"/>
      <c r="Q1142" s="355">
        <f>Q1143</f>
        <v>1100242000</v>
      </c>
      <c r="R1142" s="423"/>
    </row>
    <row r="1143" spans="1:18" s="59" customFormat="1" ht="17.100000000000001" customHeight="1" x14ac:dyDescent="0.2">
      <c r="A1143" s="60" t="s">
        <v>51</v>
      </c>
      <c r="B1143" s="253" t="s">
        <v>52</v>
      </c>
      <c r="C1143" s="901"/>
      <c r="D1143" s="125"/>
      <c r="E1143" s="456"/>
      <c r="F1143" s="456"/>
      <c r="G1143" s="456"/>
      <c r="H1143" s="456"/>
      <c r="I1143" s="456"/>
      <c r="J1143" s="456"/>
      <c r="K1143" s="456"/>
      <c r="L1143" s="456"/>
      <c r="M1143" s="456"/>
      <c r="N1143" s="11"/>
      <c r="O1143" s="11"/>
      <c r="P1143" s="11"/>
      <c r="Q1143" s="359">
        <f>Q1144+Q1160+Q1164+Q1168+Q1176+Q1197+Q1209+Q1221+Q1227</f>
        <v>1100242000</v>
      </c>
      <c r="R1143" s="424"/>
    </row>
    <row r="1144" spans="1:18" s="129" customFormat="1" ht="17.100000000000001" customHeight="1" x14ac:dyDescent="0.2">
      <c r="A1144" s="128" t="s">
        <v>17</v>
      </c>
      <c r="B1144" s="88" t="s">
        <v>122</v>
      </c>
      <c r="C1144" s="89"/>
      <c r="D1144" s="89"/>
      <c r="E1144" s="89"/>
      <c r="F1144" s="89"/>
      <c r="G1144" s="85"/>
      <c r="H1144" s="85"/>
      <c r="I1144" s="904"/>
      <c r="J1144" s="904"/>
      <c r="K1144" s="904"/>
      <c r="L1144" s="904"/>
      <c r="M1144" s="904"/>
      <c r="N1144" s="128"/>
      <c r="O1144" s="128"/>
      <c r="P1144" s="128"/>
      <c r="Q1144" s="381">
        <f>Q1145</f>
        <v>149120000</v>
      </c>
      <c r="R1144" s="145"/>
    </row>
    <row r="1145" spans="1:18" ht="17.100000000000001" customHeight="1" x14ac:dyDescent="0.35">
      <c r="A1145" s="1">
        <v>521115</v>
      </c>
      <c r="B1145" s="90" t="s">
        <v>241</v>
      </c>
      <c r="C1145" s="91"/>
      <c r="D1145" s="91"/>
      <c r="E1145" s="91"/>
      <c r="F1145" s="91"/>
      <c r="G1145" s="71"/>
      <c r="H1145" s="71"/>
      <c r="I1145" s="896"/>
      <c r="J1145" s="896"/>
      <c r="K1145" s="896"/>
      <c r="L1145" s="896"/>
      <c r="M1145" s="896"/>
      <c r="N1145" s="1"/>
      <c r="O1145" s="1"/>
      <c r="P1145" s="1"/>
      <c r="Q1145" s="365">
        <f>Q1146+Q1148+Q1150+Q1155+Q1157</f>
        <v>149120000</v>
      </c>
      <c r="R1145" s="454" t="s">
        <v>571</v>
      </c>
    </row>
    <row r="1146" spans="1:18" ht="17.100000000000001" customHeight="1" x14ac:dyDescent="0.2">
      <c r="A1146" s="1"/>
      <c r="B1146" s="896" t="s">
        <v>19</v>
      </c>
      <c r="C1146" s="5" t="s">
        <v>123</v>
      </c>
      <c r="D1146" s="5"/>
      <c r="E1146" s="5"/>
      <c r="F1146" s="5"/>
      <c r="G1146" s="5"/>
      <c r="H1146" s="5"/>
      <c r="I1146" s="5"/>
      <c r="J1146" s="5"/>
      <c r="K1146" s="5"/>
      <c r="L1146" s="5"/>
      <c r="M1146" s="5"/>
      <c r="N1146" s="6"/>
      <c r="O1146" s="6"/>
      <c r="P1146" s="6"/>
      <c r="Q1146" s="370">
        <f>Q1147</f>
        <v>21600000</v>
      </c>
      <c r="R1146" s="897"/>
    </row>
    <row r="1147" spans="1:18" ht="17.100000000000001" customHeight="1" x14ac:dyDescent="0.2">
      <c r="A1147" s="1"/>
      <c r="B1147" s="896" t="s">
        <v>20</v>
      </c>
      <c r="C1147" s="5" t="s">
        <v>124</v>
      </c>
      <c r="D1147" s="5"/>
      <c r="E1147" s="71"/>
      <c r="F1147" s="5" t="s">
        <v>9</v>
      </c>
      <c r="G1147" s="896">
        <v>6</v>
      </c>
      <c r="H1147" s="896" t="s">
        <v>10</v>
      </c>
      <c r="I1147" s="896" t="s">
        <v>11</v>
      </c>
      <c r="J1147" s="896">
        <v>12</v>
      </c>
      <c r="K1147" s="896" t="s">
        <v>13</v>
      </c>
      <c r="L1147" s="896" t="s">
        <v>14</v>
      </c>
      <c r="M1147" s="5"/>
      <c r="N1147" s="1">
        <f>G1147*J1147</f>
        <v>72</v>
      </c>
      <c r="O1147" s="1" t="s">
        <v>23</v>
      </c>
      <c r="P1147" s="92">
        <v>300000</v>
      </c>
      <c r="Q1147" s="370">
        <f>N1147*P1147</f>
        <v>21600000</v>
      </c>
      <c r="R1147" s="897"/>
    </row>
    <row r="1148" spans="1:18" ht="17.100000000000001" customHeight="1" x14ac:dyDescent="0.2">
      <c r="A1148" s="1"/>
      <c r="B1148" s="896" t="s">
        <v>19</v>
      </c>
      <c r="C1148" s="5" t="s">
        <v>125</v>
      </c>
      <c r="D1148" s="71"/>
      <c r="E1148" s="5"/>
      <c r="F1148" s="5"/>
      <c r="G1148" s="5"/>
      <c r="H1148" s="5"/>
      <c r="I1148" s="5"/>
      <c r="J1148" s="5"/>
      <c r="K1148" s="5"/>
      <c r="L1148" s="5"/>
      <c r="M1148" s="5"/>
      <c r="N1148" s="6"/>
      <c r="O1148" s="6"/>
      <c r="P1148" s="6"/>
      <c r="Q1148" s="370">
        <f>Q1149</f>
        <v>25200000</v>
      </c>
      <c r="R1148" s="897"/>
    </row>
    <row r="1149" spans="1:18" ht="17.100000000000001" customHeight="1" x14ac:dyDescent="0.2">
      <c r="A1149" s="6"/>
      <c r="B1149" s="5" t="s">
        <v>20</v>
      </c>
      <c r="C1149" s="5" t="s">
        <v>126</v>
      </c>
      <c r="D1149" s="5"/>
      <c r="E1149" s="5"/>
      <c r="F1149" s="5" t="s">
        <v>9</v>
      </c>
      <c r="G1149" s="896">
        <v>6</v>
      </c>
      <c r="H1149" s="896" t="s">
        <v>10</v>
      </c>
      <c r="I1149" s="896" t="s">
        <v>11</v>
      </c>
      <c r="J1149" s="896">
        <v>12</v>
      </c>
      <c r="K1149" s="896" t="s">
        <v>13</v>
      </c>
      <c r="L1149" s="5" t="s">
        <v>14</v>
      </c>
      <c r="M1149" s="5"/>
      <c r="N1149" s="1">
        <f>G1149*J1149</f>
        <v>72</v>
      </c>
      <c r="O1149" s="1" t="s">
        <v>23</v>
      </c>
      <c r="P1149" s="92">
        <v>350000</v>
      </c>
      <c r="Q1149" s="370">
        <f>N1149*P1149</f>
        <v>25200000</v>
      </c>
      <c r="R1149" s="897"/>
    </row>
    <row r="1150" spans="1:18" ht="17.100000000000001" customHeight="1" x14ac:dyDescent="0.2">
      <c r="A1150" s="1"/>
      <c r="B1150" s="896" t="s">
        <v>19</v>
      </c>
      <c r="C1150" s="5" t="s">
        <v>127</v>
      </c>
      <c r="D1150" s="71"/>
      <c r="E1150" s="5"/>
      <c r="F1150" s="5"/>
      <c r="G1150" s="5"/>
      <c r="H1150" s="5"/>
      <c r="I1150" s="5"/>
      <c r="J1150" s="5"/>
      <c r="K1150" s="5"/>
      <c r="L1150" s="5"/>
      <c r="M1150" s="5"/>
      <c r="N1150" s="6"/>
      <c r="O1150" s="6"/>
      <c r="P1150" s="6"/>
      <c r="Q1150" s="370">
        <f>SUM(Q1151:Q1154)</f>
        <v>16320000</v>
      </c>
      <c r="R1150" s="897"/>
    </row>
    <row r="1151" spans="1:18" ht="17.100000000000001" customHeight="1" x14ac:dyDescent="0.2">
      <c r="A1151" s="6"/>
      <c r="B1151" s="5" t="s">
        <v>20</v>
      </c>
      <c r="C1151" s="5" t="s">
        <v>128</v>
      </c>
      <c r="D1151" s="5"/>
      <c r="E1151" s="5"/>
      <c r="F1151" s="5" t="s">
        <v>9</v>
      </c>
      <c r="G1151" s="896">
        <v>1</v>
      </c>
      <c r="H1151" s="896" t="s">
        <v>10</v>
      </c>
      <c r="I1151" s="896" t="s">
        <v>11</v>
      </c>
      <c r="J1151" s="896">
        <v>12</v>
      </c>
      <c r="K1151" s="896" t="s">
        <v>13</v>
      </c>
      <c r="L1151" s="5" t="s">
        <v>14</v>
      </c>
      <c r="M1151" s="5"/>
      <c r="N1151" s="1">
        <f t="shared" ref="N1151:N1154" si="108">G1151*J1151</f>
        <v>12</v>
      </c>
      <c r="O1151" s="1" t="s">
        <v>23</v>
      </c>
      <c r="P1151" s="92">
        <v>370000</v>
      </c>
      <c r="Q1151" s="370">
        <f t="shared" ref="Q1151:Q1154" si="109">N1151*P1151</f>
        <v>4440000</v>
      </c>
      <c r="R1151" s="897"/>
    </row>
    <row r="1152" spans="1:18" ht="17.100000000000001" customHeight="1" x14ac:dyDescent="0.2">
      <c r="A1152" s="6"/>
      <c r="B1152" s="5" t="s">
        <v>20</v>
      </c>
      <c r="C1152" s="5" t="s">
        <v>129</v>
      </c>
      <c r="D1152" s="5"/>
      <c r="E1152" s="5"/>
      <c r="F1152" s="5" t="s">
        <v>9</v>
      </c>
      <c r="G1152" s="896">
        <v>1</v>
      </c>
      <c r="H1152" s="896" t="s">
        <v>10</v>
      </c>
      <c r="I1152" s="896" t="s">
        <v>11</v>
      </c>
      <c r="J1152" s="896">
        <v>12</v>
      </c>
      <c r="K1152" s="896" t="s">
        <v>13</v>
      </c>
      <c r="L1152" s="5" t="s">
        <v>14</v>
      </c>
      <c r="M1152" s="5"/>
      <c r="N1152" s="1">
        <f t="shared" si="108"/>
        <v>12</v>
      </c>
      <c r="O1152" s="1" t="s">
        <v>23</v>
      </c>
      <c r="P1152" s="92">
        <v>250000</v>
      </c>
      <c r="Q1152" s="370">
        <f t="shared" si="109"/>
        <v>3000000</v>
      </c>
      <c r="R1152" s="897"/>
    </row>
    <row r="1153" spans="1:18" ht="17.100000000000001" customHeight="1" x14ac:dyDescent="0.2">
      <c r="A1153" s="6"/>
      <c r="B1153" s="5" t="s">
        <v>20</v>
      </c>
      <c r="C1153" s="5" t="s">
        <v>130</v>
      </c>
      <c r="D1153" s="5"/>
      <c r="E1153" s="5"/>
      <c r="F1153" s="5" t="s">
        <v>9</v>
      </c>
      <c r="G1153" s="896">
        <v>1</v>
      </c>
      <c r="H1153" s="896" t="s">
        <v>10</v>
      </c>
      <c r="I1153" s="896" t="s">
        <v>11</v>
      </c>
      <c r="J1153" s="896">
        <v>12</v>
      </c>
      <c r="K1153" s="896" t="s">
        <v>13</v>
      </c>
      <c r="L1153" s="5" t="s">
        <v>14</v>
      </c>
      <c r="M1153" s="5"/>
      <c r="N1153" s="1">
        <f t="shared" si="108"/>
        <v>12</v>
      </c>
      <c r="O1153" s="1" t="s">
        <v>23</v>
      </c>
      <c r="P1153" s="92">
        <v>370000</v>
      </c>
      <c r="Q1153" s="370">
        <f t="shared" si="109"/>
        <v>4440000</v>
      </c>
      <c r="R1153" s="897"/>
    </row>
    <row r="1154" spans="1:18" ht="17.100000000000001" customHeight="1" x14ac:dyDescent="0.2">
      <c r="A1154" s="1"/>
      <c r="B1154" s="5" t="s">
        <v>20</v>
      </c>
      <c r="C1154" s="5" t="s">
        <v>131</v>
      </c>
      <c r="D1154" s="5"/>
      <c r="E1154" s="5"/>
      <c r="F1154" s="5" t="s">
        <v>9</v>
      </c>
      <c r="G1154" s="896">
        <v>1</v>
      </c>
      <c r="H1154" s="896" t="s">
        <v>10</v>
      </c>
      <c r="I1154" s="896" t="s">
        <v>11</v>
      </c>
      <c r="J1154" s="896">
        <v>12</v>
      </c>
      <c r="K1154" s="896" t="s">
        <v>13</v>
      </c>
      <c r="L1154" s="5" t="s">
        <v>14</v>
      </c>
      <c r="M1154" s="5"/>
      <c r="N1154" s="1">
        <f t="shared" si="108"/>
        <v>12</v>
      </c>
      <c r="O1154" s="1" t="s">
        <v>23</v>
      </c>
      <c r="P1154" s="92">
        <v>370000</v>
      </c>
      <c r="Q1154" s="370">
        <f t="shared" si="109"/>
        <v>4440000</v>
      </c>
      <c r="R1154" s="897"/>
    </row>
    <row r="1155" spans="1:18" ht="17.100000000000001" customHeight="1" x14ac:dyDescent="0.2">
      <c r="A1155" s="6"/>
      <c r="B1155" s="896" t="s">
        <v>19</v>
      </c>
      <c r="C1155" s="5" t="s">
        <v>132</v>
      </c>
      <c r="D1155" s="71"/>
      <c r="E1155" s="5"/>
      <c r="F1155" s="5"/>
      <c r="G1155" s="5"/>
      <c r="H1155" s="5"/>
      <c r="I1155" s="5"/>
      <c r="J1155" s="5"/>
      <c r="K1155" s="5"/>
      <c r="L1155" s="5"/>
      <c r="M1155" s="5"/>
      <c r="N1155" s="6"/>
      <c r="O1155" s="6"/>
      <c r="P1155" s="6"/>
      <c r="Q1155" s="370">
        <f>Q1156</f>
        <v>6000000</v>
      </c>
      <c r="R1155" s="897"/>
    </row>
    <row r="1156" spans="1:18" ht="17.100000000000001" customHeight="1" x14ac:dyDescent="0.2">
      <c r="A1156" s="1"/>
      <c r="B1156" s="5" t="s">
        <v>20</v>
      </c>
      <c r="C1156" s="5" t="s">
        <v>133</v>
      </c>
      <c r="D1156" s="5"/>
      <c r="E1156" s="71"/>
      <c r="F1156" s="5" t="s">
        <v>9</v>
      </c>
      <c r="G1156" s="896">
        <v>1</v>
      </c>
      <c r="H1156" s="896" t="s">
        <v>10</v>
      </c>
      <c r="I1156" s="896" t="s">
        <v>11</v>
      </c>
      <c r="J1156" s="896">
        <v>12</v>
      </c>
      <c r="K1156" s="896" t="s">
        <v>13</v>
      </c>
      <c r="L1156" s="5" t="s">
        <v>14</v>
      </c>
      <c r="M1156" s="5"/>
      <c r="N1156" s="1">
        <f>G1156*J1156</f>
        <v>12</v>
      </c>
      <c r="O1156" s="1" t="s">
        <v>23</v>
      </c>
      <c r="P1156" s="92">
        <v>500000</v>
      </c>
      <c r="Q1156" s="370">
        <f>N1156*P1156</f>
        <v>6000000</v>
      </c>
      <c r="R1156" s="897"/>
    </row>
    <row r="1157" spans="1:18" ht="17.100000000000001" customHeight="1" x14ac:dyDescent="0.2">
      <c r="A1157" s="6"/>
      <c r="B1157" s="896" t="s">
        <v>19</v>
      </c>
      <c r="C1157" s="5" t="s">
        <v>134</v>
      </c>
      <c r="D1157" s="71"/>
      <c r="E1157" s="5"/>
      <c r="F1157" s="5"/>
      <c r="G1157" s="5"/>
      <c r="H1157" s="5"/>
      <c r="I1157" s="5"/>
      <c r="J1157" s="5"/>
      <c r="K1157" s="5"/>
      <c r="L1157" s="5"/>
      <c r="M1157" s="5"/>
      <c r="N1157" s="6"/>
      <c r="O1157" s="6"/>
      <c r="P1157" s="6"/>
      <c r="Q1157" s="410">
        <f>Q1158</f>
        <v>80000000</v>
      </c>
      <c r="R1157" s="897"/>
    </row>
    <row r="1158" spans="1:18" ht="17.100000000000001" customHeight="1" x14ac:dyDescent="0.2">
      <c r="A1158" s="6"/>
      <c r="B1158" s="5" t="s">
        <v>20</v>
      </c>
      <c r="C1158" s="5" t="s">
        <v>942</v>
      </c>
      <c r="D1158" s="5"/>
      <c r="E1158" s="5"/>
      <c r="F1158" s="5"/>
      <c r="G1158" s="896"/>
      <c r="H1158" s="896"/>
      <c r="I1158" s="896"/>
      <c r="J1158" s="896"/>
      <c r="K1158" s="896"/>
      <c r="L1158" s="5"/>
      <c r="M1158" s="5"/>
      <c r="N1158" s="78">
        <v>4000</v>
      </c>
      <c r="O1158" s="22" t="s">
        <v>662</v>
      </c>
      <c r="P1158" s="78">
        <v>20000</v>
      </c>
      <c r="Q1158" s="410">
        <f>N1158*P1158</f>
        <v>80000000</v>
      </c>
      <c r="R1158" s="897"/>
    </row>
    <row r="1159" spans="1:18" ht="17.100000000000001" customHeight="1" x14ac:dyDescent="0.2">
      <c r="A1159" s="8"/>
      <c r="B1159" s="8"/>
      <c r="C1159" s="5"/>
      <c r="D1159" s="5"/>
      <c r="E1159" s="71"/>
      <c r="F1159" s="5"/>
      <c r="G1159" s="896"/>
      <c r="H1159" s="896"/>
      <c r="I1159" s="896"/>
      <c r="J1159" s="896"/>
      <c r="K1159" s="896"/>
      <c r="L1159" s="5"/>
      <c r="M1159" s="5"/>
      <c r="N1159" s="78"/>
      <c r="O1159" s="22"/>
      <c r="P1159" s="78"/>
      <c r="Q1159" s="410"/>
      <c r="R1159" s="897"/>
    </row>
    <row r="1160" spans="1:18" s="129" customFormat="1" ht="17.100000000000001" customHeight="1" x14ac:dyDescent="0.2">
      <c r="A1160" s="128" t="s">
        <v>135</v>
      </c>
      <c r="B1160" s="891" t="s">
        <v>136</v>
      </c>
      <c r="C1160" s="891"/>
      <c r="D1160" s="891"/>
      <c r="E1160" s="904"/>
      <c r="F1160" s="904"/>
      <c r="G1160" s="904"/>
      <c r="H1160" s="904"/>
      <c r="I1160" s="904"/>
      <c r="J1160" s="904"/>
      <c r="K1160" s="904"/>
      <c r="L1160" s="904"/>
      <c r="M1160" s="904"/>
      <c r="N1160" s="128"/>
      <c r="O1160" s="128"/>
      <c r="P1160" s="128"/>
      <c r="Q1160" s="381">
        <f>Q1161</f>
        <v>15600000</v>
      </c>
      <c r="R1160" s="145"/>
    </row>
    <row r="1161" spans="1:18" ht="17.100000000000001" customHeight="1" x14ac:dyDescent="0.35">
      <c r="A1161" s="94">
        <v>522111</v>
      </c>
      <c r="B1161" s="39" t="s">
        <v>242</v>
      </c>
      <c r="C1161" s="39"/>
      <c r="D1161" s="39"/>
      <c r="E1161" s="95"/>
      <c r="F1161" s="95"/>
      <c r="G1161" s="95"/>
      <c r="H1161" s="95"/>
      <c r="I1161" s="95"/>
      <c r="J1161" s="95"/>
      <c r="K1161" s="95"/>
      <c r="L1161" s="95"/>
      <c r="M1161" s="95"/>
      <c r="N1161" s="96"/>
      <c r="O1161" s="96"/>
      <c r="P1161" s="96"/>
      <c r="Q1161" s="363">
        <f>Q1162</f>
        <v>15600000</v>
      </c>
      <c r="R1161" s="454" t="s">
        <v>571</v>
      </c>
    </row>
    <row r="1162" spans="1:18" ht="17.100000000000001" customHeight="1" x14ac:dyDescent="0.2">
      <c r="A1162" s="94"/>
      <c r="B1162" s="95" t="s">
        <v>20</v>
      </c>
      <c r="C1162" s="95" t="s">
        <v>137</v>
      </c>
      <c r="D1162" s="95"/>
      <c r="E1162" s="5"/>
      <c r="F1162" s="95"/>
      <c r="G1162" s="98"/>
      <c r="H1162" s="98"/>
      <c r="I1162" s="98"/>
      <c r="J1162" s="98"/>
      <c r="K1162" s="98"/>
      <c r="L1162" s="98"/>
      <c r="M1162" s="95"/>
      <c r="N1162" s="94">
        <v>12</v>
      </c>
      <c r="O1162" s="94" t="s">
        <v>234</v>
      </c>
      <c r="P1162" s="40">
        <v>1300000</v>
      </c>
      <c r="Q1162" s="364">
        <f>N1162*P1162</f>
        <v>15600000</v>
      </c>
      <c r="R1162" s="897"/>
    </row>
    <row r="1163" spans="1:18" ht="17.100000000000001" customHeight="1" x14ac:dyDescent="0.2">
      <c r="A1163" s="94"/>
      <c r="B1163" s="95"/>
      <c r="C1163" s="95"/>
      <c r="D1163" s="97"/>
      <c r="E1163" s="71"/>
      <c r="F1163" s="95"/>
      <c r="G1163" s="98"/>
      <c r="H1163" s="98"/>
      <c r="I1163" s="98"/>
      <c r="J1163" s="98"/>
      <c r="K1163" s="98"/>
      <c r="L1163" s="98"/>
      <c r="M1163" s="95"/>
      <c r="N1163" s="94"/>
      <c r="O1163" s="94"/>
      <c r="P1163" s="40"/>
      <c r="Q1163" s="364"/>
      <c r="R1163" s="897"/>
    </row>
    <row r="1164" spans="1:18" s="129" customFormat="1" ht="17.100000000000001" customHeight="1" x14ac:dyDescent="0.2">
      <c r="A1164" s="153" t="s">
        <v>138</v>
      </c>
      <c r="B1164" s="100" t="s">
        <v>139</v>
      </c>
      <c r="C1164" s="100"/>
      <c r="D1164" s="100"/>
      <c r="E1164" s="100"/>
      <c r="F1164" s="100"/>
      <c r="G1164" s="100"/>
      <c r="H1164" s="100"/>
      <c r="I1164" s="100"/>
      <c r="J1164" s="100"/>
      <c r="K1164" s="100"/>
      <c r="L1164" s="100"/>
      <c r="M1164" s="100"/>
      <c r="N1164" s="154"/>
      <c r="O1164" s="154"/>
      <c r="P1164" s="154"/>
      <c r="Q1164" s="362">
        <f>Q1166</f>
        <v>2520000</v>
      </c>
      <c r="R1164" s="145"/>
    </row>
    <row r="1165" spans="1:18" ht="17.100000000000001" customHeight="1" x14ac:dyDescent="0.35">
      <c r="A1165" s="94">
        <v>522112</v>
      </c>
      <c r="B1165" s="41" t="s">
        <v>140</v>
      </c>
      <c r="C1165" s="39"/>
      <c r="D1165" s="39"/>
      <c r="E1165" s="95"/>
      <c r="F1165" s="95"/>
      <c r="G1165" s="95"/>
      <c r="H1165" s="95"/>
      <c r="I1165" s="95"/>
      <c r="J1165" s="95"/>
      <c r="K1165" s="95"/>
      <c r="L1165" s="95"/>
      <c r="M1165" s="98"/>
      <c r="N1165" s="96"/>
      <c r="O1165" s="96"/>
      <c r="P1165" s="96"/>
      <c r="Q1165" s="363">
        <f>Q1166</f>
        <v>2520000</v>
      </c>
      <c r="R1165" s="454" t="s">
        <v>571</v>
      </c>
    </row>
    <row r="1166" spans="1:18" ht="17.100000000000001" customHeight="1" x14ac:dyDescent="0.2">
      <c r="A1166" s="96"/>
      <c r="B1166" s="101" t="s">
        <v>20</v>
      </c>
      <c r="C1166" s="95" t="s">
        <v>141</v>
      </c>
      <c r="D1166" s="95"/>
      <c r="E1166" s="5"/>
      <c r="F1166" s="95"/>
      <c r="G1166" s="98"/>
      <c r="H1166" s="98"/>
      <c r="I1166" s="98"/>
      <c r="J1166" s="98"/>
      <c r="K1166" s="98"/>
      <c r="L1166" s="98"/>
      <c r="M1166" s="95"/>
      <c r="N1166" s="94">
        <v>12</v>
      </c>
      <c r="O1166" s="94" t="s">
        <v>234</v>
      </c>
      <c r="P1166" s="40">
        <v>210000</v>
      </c>
      <c r="Q1166" s="364">
        <f>N1166*P1166</f>
        <v>2520000</v>
      </c>
      <c r="R1166" s="897"/>
    </row>
    <row r="1167" spans="1:18" ht="17.100000000000001" customHeight="1" x14ac:dyDescent="0.2">
      <c r="A1167" s="94"/>
      <c r="B1167" s="95"/>
      <c r="C1167" s="95"/>
      <c r="D1167" s="95"/>
      <c r="E1167" s="5"/>
      <c r="F1167" s="95"/>
      <c r="G1167" s="98"/>
      <c r="H1167" s="98"/>
      <c r="I1167" s="98"/>
      <c r="J1167" s="98"/>
      <c r="K1167" s="98"/>
      <c r="L1167" s="98"/>
      <c r="M1167" s="98"/>
      <c r="N1167" s="94"/>
      <c r="O1167" s="94"/>
      <c r="P1167" s="76"/>
      <c r="Q1167" s="364"/>
      <c r="R1167" s="897"/>
    </row>
    <row r="1168" spans="1:18" ht="17.100000000000001" customHeight="1" x14ac:dyDescent="0.2">
      <c r="A1168" s="153" t="s">
        <v>278</v>
      </c>
      <c r="B1168" s="100" t="s">
        <v>444</v>
      </c>
      <c r="C1168" s="95"/>
      <c r="D1168" s="95"/>
      <c r="E1168" s="5"/>
      <c r="F1168" s="95"/>
      <c r="G1168" s="98"/>
      <c r="H1168" s="98"/>
      <c r="I1168" s="98"/>
      <c r="J1168" s="98"/>
      <c r="K1168" s="98"/>
      <c r="L1168" s="98"/>
      <c r="M1168" s="98"/>
      <c r="N1168" s="94"/>
      <c r="O1168" s="94"/>
      <c r="P1168" s="76"/>
      <c r="Q1168" s="362">
        <f>Q1171+Q1174</f>
        <v>8400000</v>
      </c>
      <c r="R1168" s="897"/>
    </row>
    <row r="1169" spans="1:22" ht="17.100000000000001" customHeight="1" x14ac:dyDescent="0.35">
      <c r="A1169" s="94">
        <v>521115</v>
      </c>
      <c r="B1169" s="39" t="s">
        <v>209</v>
      </c>
      <c r="C1169" s="95"/>
      <c r="D1169" s="95"/>
      <c r="E1169" s="5"/>
      <c r="F1169" s="95"/>
      <c r="G1169" s="98"/>
      <c r="H1169" s="98"/>
      <c r="I1169" s="98"/>
      <c r="J1169" s="98"/>
      <c r="K1169" s="98"/>
      <c r="L1169" s="98"/>
      <c r="M1169" s="98"/>
      <c r="N1169" s="94"/>
      <c r="O1169" s="94"/>
      <c r="P1169" s="76"/>
      <c r="Q1169" s="363">
        <f>Q1171</f>
        <v>7200000</v>
      </c>
      <c r="R1169" s="454" t="s">
        <v>571</v>
      </c>
    </row>
    <row r="1170" spans="1:22" ht="17.100000000000001" customHeight="1" x14ac:dyDescent="0.2">
      <c r="A1170" s="94"/>
      <c r="B1170" s="99" t="s">
        <v>20</v>
      </c>
      <c r="C1170" s="95" t="s">
        <v>868</v>
      </c>
      <c r="D1170" s="95"/>
      <c r="E1170" s="5"/>
      <c r="F1170" s="95"/>
      <c r="G1170" s="98"/>
      <c r="H1170" s="98"/>
      <c r="I1170" s="98"/>
      <c r="J1170" s="98"/>
      <c r="K1170" s="98"/>
      <c r="L1170" s="98"/>
      <c r="M1170" s="98"/>
      <c r="N1170" s="94"/>
      <c r="O1170" s="94"/>
      <c r="P1170" s="76"/>
      <c r="Q1170" s="364"/>
      <c r="R1170" s="897"/>
    </row>
    <row r="1171" spans="1:22" ht="17.100000000000001" customHeight="1" x14ac:dyDescent="0.2">
      <c r="A1171" s="94"/>
      <c r="B1171" s="39"/>
      <c r="C1171" s="99" t="s">
        <v>279</v>
      </c>
      <c r="D1171" s="95"/>
      <c r="E1171" s="5"/>
      <c r="F1171" s="95" t="s">
        <v>118</v>
      </c>
      <c r="G1171" s="98">
        <v>2</v>
      </c>
      <c r="H1171" s="98" t="s">
        <v>10</v>
      </c>
      <c r="I1171" s="98" t="s">
        <v>11</v>
      </c>
      <c r="J1171" s="98">
        <v>12</v>
      </c>
      <c r="K1171" s="98" t="s">
        <v>214</v>
      </c>
      <c r="L1171" s="98" t="s">
        <v>119</v>
      </c>
      <c r="M1171" s="98"/>
      <c r="N1171" s="94">
        <f>G1171*J1171</f>
        <v>24</v>
      </c>
      <c r="O1171" s="94" t="s">
        <v>23</v>
      </c>
      <c r="P1171" s="76">
        <v>300000</v>
      </c>
      <c r="Q1171" s="364">
        <f>N1171*P1171</f>
        <v>7200000</v>
      </c>
      <c r="R1171" s="897"/>
    </row>
    <row r="1172" spans="1:22" ht="17.100000000000001" customHeight="1" x14ac:dyDescent="0.35">
      <c r="A1172" s="94">
        <v>521119</v>
      </c>
      <c r="B1172" s="39" t="s">
        <v>56</v>
      </c>
      <c r="C1172" s="99"/>
      <c r="D1172" s="95"/>
      <c r="E1172" s="5"/>
      <c r="F1172" s="95"/>
      <c r="G1172" s="98"/>
      <c r="H1172" s="98"/>
      <c r="I1172" s="98"/>
      <c r="J1172" s="98"/>
      <c r="K1172" s="98"/>
      <c r="L1172" s="98"/>
      <c r="M1172" s="98"/>
      <c r="N1172" s="94"/>
      <c r="O1172" s="94"/>
      <c r="P1172" s="76"/>
      <c r="Q1172" s="363">
        <f>Q1174</f>
        <v>1200000</v>
      </c>
      <c r="R1172" s="454" t="s">
        <v>571</v>
      </c>
    </row>
    <row r="1173" spans="1:22" ht="17.100000000000001" customHeight="1" x14ac:dyDescent="0.2">
      <c r="A1173" s="94"/>
      <c r="B1173" s="99" t="s">
        <v>20</v>
      </c>
      <c r="C1173" s="95" t="s">
        <v>869</v>
      </c>
      <c r="D1173" s="95"/>
      <c r="E1173" s="5"/>
      <c r="F1173" s="95"/>
      <c r="G1173" s="98"/>
      <c r="H1173" s="98"/>
      <c r="I1173" s="98"/>
      <c r="J1173" s="98"/>
      <c r="K1173" s="98"/>
      <c r="L1173" s="98"/>
      <c r="M1173" s="98"/>
      <c r="N1173" s="94"/>
      <c r="O1173" s="94"/>
      <c r="P1173" s="76"/>
      <c r="Q1173" s="364"/>
      <c r="R1173" s="897"/>
    </row>
    <row r="1174" spans="1:22" ht="17.100000000000001" customHeight="1" x14ac:dyDescent="0.2">
      <c r="A1174" s="94"/>
      <c r="B1174" s="39"/>
      <c r="C1174" s="99" t="s">
        <v>280</v>
      </c>
      <c r="D1174" s="95"/>
      <c r="E1174" s="5"/>
      <c r="F1174" s="95" t="s">
        <v>118</v>
      </c>
      <c r="G1174" s="98">
        <v>1</v>
      </c>
      <c r="H1174" s="98" t="s">
        <v>93</v>
      </c>
      <c r="I1174" s="98" t="s">
        <v>11</v>
      </c>
      <c r="J1174" s="98">
        <v>12</v>
      </c>
      <c r="K1174" s="98" t="s">
        <v>214</v>
      </c>
      <c r="L1174" s="98" t="s">
        <v>119</v>
      </c>
      <c r="M1174" s="98"/>
      <c r="N1174" s="94">
        <f>G1174*J1174</f>
        <v>12</v>
      </c>
      <c r="O1174" s="94" t="s">
        <v>870</v>
      </c>
      <c r="P1174" s="76">
        <v>100000</v>
      </c>
      <c r="Q1174" s="364">
        <f>N1174*P1174</f>
        <v>1200000</v>
      </c>
      <c r="R1174" s="897"/>
    </row>
    <row r="1175" spans="1:22" s="129" customFormat="1" ht="17.100000000000001" customHeight="1" x14ac:dyDescent="0.2">
      <c r="A1175" s="254"/>
      <c r="B1175" s="887"/>
      <c r="C1175" s="9"/>
      <c r="D1175" s="5"/>
      <c r="E1175" s="5"/>
      <c r="F1175" s="5"/>
      <c r="G1175" s="896"/>
      <c r="H1175" s="896"/>
      <c r="I1175" s="896"/>
      <c r="J1175" s="896"/>
      <c r="K1175" s="896"/>
      <c r="L1175" s="5"/>
      <c r="M1175" s="896"/>
      <c r="N1175" s="22"/>
      <c r="O1175" s="1"/>
      <c r="P1175" s="38"/>
      <c r="Q1175" s="370"/>
      <c r="R1175" s="145"/>
    </row>
    <row r="1176" spans="1:22" ht="17.100000000000001" customHeight="1" x14ac:dyDescent="0.2">
      <c r="A1176" s="156" t="s">
        <v>145</v>
      </c>
      <c r="B1176" s="1063" t="s">
        <v>146</v>
      </c>
      <c r="C1176" s="1064"/>
      <c r="D1176" s="1064"/>
      <c r="E1176" s="1064"/>
      <c r="F1176" s="1064"/>
      <c r="G1176" s="1064"/>
      <c r="H1176" s="1064"/>
      <c r="I1176" s="1064"/>
      <c r="J1176" s="1064"/>
      <c r="K1176" s="1064"/>
      <c r="L1176" s="1064"/>
      <c r="M1176" s="1065"/>
      <c r="N1176" s="128"/>
      <c r="O1176" s="156"/>
      <c r="P1176" s="156"/>
      <c r="Q1176" s="411">
        <f>Q1177</f>
        <v>248115000</v>
      </c>
      <c r="R1176" s="897"/>
    </row>
    <row r="1177" spans="1:22" ht="17.100000000000001" customHeight="1" x14ac:dyDescent="0.35">
      <c r="A1177" s="44">
        <v>521219</v>
      </c>
      <c r="B1177" s="1056" t="s">
        <v>147</v>
      </c>
      <c r="C1177" s="1057"/>
      <c r="D1177" s="1057"/>
      <c r="E1177" s="1057"/>
      <c r="F1177" s="1057"/>
      <c r="G1177" s="1057"/>
      <c r="H1177" s="1057"/>
      <c r="I1177" s="1057"/>
      <c r="J1177" s="1057"/>
      <c r="K1177" s="1057"/>
      <c r="L1177" s="1057"/>
      <c r="M1177" s="125"/>
      <c r="N1177" s="1"/>
      <c r="O1177" s="35"/>
      <c r="P1177" s="35"/>
      <c r="Q1177" s="412">
        <f>Q1178+Q1184+Q1190</f>
        <v>248115000</v>
      </c>
      <c r="R1177" s="454" t="s">
        <v>571</v>
      </c>
    </row>
    <row r="1178" spans="1:22" s="129" customFormat="1" ht="17.100000000000001" customHeight="1" x14ac:dyDescent="0.2">
      <c r="A1178" s="1"/>
      <c r="B1178" s="5" t="s">
        <v>19</v>
      </c>
      <c r="C1178" s="5" t="s">
        <v>871</v>
      </c>
      <c r="D1178" s="15"/>
      <c r="E1178" s="71"/>
      <c r="F1178" s="5"/>
      <c r="G1178" s="908"/>
      <c r="H1178" s="908"/>
      <c r="I1178" s="908"/>
      <c r="J1178" s="908"/>
      <c r="K1178" s="908"/>
      <c r="L1178" s="908"/>
      <c r="M1178" s="908"/>
      <c r="N1178" s="1"/>
      <c r="O1178" s="1"/>
      <c r="P1178" s="14"/>
      <c r="Q1178" s="370">
        <f>SUM(Q1179:Q1183)</f>
        <v>108003000</v>
      </c>
      <c r="R1178" s="145"/>
      <c r="S1178" s="929"/>
      <c r="T1178" s="543"/>
      <c r="U1178" s="517"/>
      <c r="V1178" s="155"/>
    </row>
    <row r="1179" spans="1:22" ht="17.100000000000001" customHeight="1" x14ac:dyDescent="0.2">
      <c r="A1179" s="72"/>
      <c r="B1179" s="5"/>
      <c r="C1179" s="9" t="s">
        <v>18</v>
      </c>
      <c r="D1179" s="5"/>
      <c r="E1179" s="5"/>
      <c r="F1179" s="5" t="s">
        <v>9</v>
      </c>
      <c r="G1179" s="908">
        <v>37</v>
      </c>
      <c r="H1179" s="908" t="s">
        <v>10</v>
      </c>
      <c r="I1179" s="908" t="s">
        <v>11</v>
      </c>
      <c r="J1179" s="908">
        <v>21</v>
      </c>
      <c r="K1179" s="908" t="s">
        <v>12</v>
      </c>
      <c r="L1179" s="5" t="s">
        <v>14</v>
      </c>
      <c r="M1179" s="908"/>
      <c r="N1179" s="22">
        <f t="shared" ref="N1179:N1183" si="110">G1179*J1179</f>
        <v>777</v>
      </c>
      <c r="O1179" s="1" t="s">
        <v>16</v>
      </c>
      <c r="P1179" s="14">
        <v>35000</v>
      </c>
      <c r="Q1179" s="370">
        <f t="shared" ref="Q1179:Q1183" si="111">N1179*P1179</f>
        <v>27195000</v>
      </c>
      <c r="R1179" s="906"/>
      <c r="S1179" s="930"/>
      <c r="T1179" s="544"/>
      <c r="U1179" s="420"/>
    </row>
    <row r="1180" spans="1:22" ht="17.100000000000001" customHeight="1" x14ac:dyDescent="0.2">
      <c r="A1180" s="72"/>
      <c r="B1180" s="5"/>
      <c r="C1180" s="9" t="s">
        <v>27</v>
      </c>
      <c r="D1180" s="5"/>
      <c r="E1180" s="5"/>
      <c r="F1180" s="5" t="s">
        <v>9</v>
      </c>
      <c r="G1180" s="908">
        <f>G1179</f>
        <v>37</v>
      </c>
      <c r="H1180" s="908" t="s">
        <v>10</v>
      </c>
      <c r="I1180" s="908" t="s">
        <v>11</v>
      </c>
      <c r="J1180" s="908">
        <v>21</v>
      </c>
      <c r="K1180" s="908" t="s">
        <v>12</v>
      </c>
      <c r="L1180" s="5" t="s">
        <v>14</v>
      </c>
      <c r="M1180" s="908"/>
      <c r="N1180" s="22">
        <f t="shared" si="110"/>
        <v>777</v>
      </c>
      <c r="O1180" s="1" t="s">
        <v>16</v>
      </c>
      <c r="P1180" s="14">
        <v>7000</v>
      </c>
      <c r="Q1180" s="370">
        <f t="shared" si="111"/>
        <v>5439000</v>
      </c>
      <c r="R1180" s="906"/>
      <c r="S1180" s="930"/>
      <c r="T1180" s="544"/>
      <c r="U1180" s="420"/>
    </row>
    <row r="1181" spans="1:22" ht="17.100000000000001" customHeight="1" x14ac:dyDescent="0.2">
      <c r="A1181" s="1"/>
      <c r="B1181" s="8"/>
      <c r="C1181" s="9" t="s">
        <v>148</v>
      </c>
      <c r="D1181" s="5"/>
      <c r="E1181" s="5"/>
      <c r="F1181" s="5" t="s">
        <v>9</v>
      </c>
      <c r="G1181" s="908">
        <f t="shared" ref="G1181:G1183" si="112">G1180</f>
        <v>37</v>
      </c>
      <c r="H1181" s="908" t="s">
        <v>10</v>
      </c>
      <c r="I1181" s="908" t="s">
        <v>11</v>
      </c>
      <c r="J1181" s="908">
        <v>21</v>
      </c>
      <c r="K1181" s="908" t="s">
        <v>12</v>
      </c>
      <c r="L1181" s="5" t="s">
        <v>14</v>
      </c>
      <c r="M1181" s="908"/>
      <c r="N1181" s="22">
        <f t="shared" si="110"/>
        <v>777</v>
      </c>
      <c r="O1181" s="1" t="s">
        <v>16</v>
      </c>
      <c r="P1181" s="14">
        <v>7000</v>
      </c>
      <c r="Q1181" s="370">
        <f t="shared" si="111"/>
        <v>5439000</v>
      </c>
      <c r="R1181" s="906"/>
      <c r="S1181" s="930"/>
      <c r="T1181" s="544"/>
      <c r="U1181" s="420"/>
    </row>
    <row r="1182" spans="1:22" ht="17.100000000000001" customHeight="1" x14ac:dyDescent="0.2">
      <c r="A1182" s="1"/>
      <c r="B1182" s="8"/>
      <c r="C1182" s="9" t="s">
        <v>149</v>
      </c>
      <c r="D1182" s="5"/>
      <c r="E1182" s="5"/>
      <c r="F1182" s="5" t="s">
        <v>9</v>
      </c>
      <c r="G1182" s="908">
        <f t="shared" si="112"/>
        <v>37</v>
      </c>
      <c r="H1182" s="908" t="s">
        <v>10</v>
      </c>
      <c r="I1182" s="908" t="s">
        <v>11</v>
      </c>
      <c r="J1182" s="908">
        <v>21</v>
      </c>
      <c r="K1182" s="908" t="s">
        <v>12</v>
      </c>
      <c r="L1182" s="5" t="s">
        <v>14</v>
      </c>
      <c r="M1182" s="908"/>
      <c r="N1182" s="22">
        <f t="shared" si="110"/>
        <v>777</v>
      </c>
      <c r="O1182" s="1" t="s">
        <v>16</v>
      </c>
      <c r="P1182" s="14">
        <v>82000</v>
      </c>
      <c r="Q1182" s="370">
        <f t="shared" si="111"/>
        <v>63714000</v>
      </c>
      <c r="R1182" s="906"/>
      <c r="S1182" s="930"/>
      <c r="T1182" s="544"/>
      <c r="U1182" s="420"/>
    </row>
    <row r="1183" spans="1:22" ht="17.100000000000001" customHeight="1" x14ac:dyDescent="0.2">
      <c r="A1183" s="1"/>
      <c r="B1183" s="8"/>
      <c r="C1183" s="9" t="s">
        <v>150</v>
      </c>
      <c r="D1183" s="5"/>
      <c r="E1183" s="5"/>
      <c r="F1183" s="5" t="s">
        <v>9</v>
      </c>
      <c r="G1183" s="908">
        <f t="shared" si="112"/>
        <v>37</v>
      </c>
      <c r="H1183" s="908" t="s">
        <v>10</v>
      </c>
      <c r="I1183" s="908" t="s">
        <v>11</v>
      </c>
      <c r="J1183" s="908">
        <v>21</v>
      </c>
      <c r="K1183" s="908" t="s">
        <v>12</v>
      </c>
      <c r="L1183" s="5" t="s">
        <v>14</v>
      </c>
      <c r="M1183" s="908"/>
      <c r="N1183" s="22">
        <f t="shared" si="110"/>
        <v>777</v>
      </c>
      <c r="O1183" s="1" t="s">
        <v>16</v>
      </c>
      <c r="P1183" s="14">
        <v>8000</v>
      </c>
      <c r="Q1183" s="370">
        <f t="shared" si="111"/>
        <v>6216000</v>
      </c>
      <c r="R1183" s="906"/>
      <c r="S1183" s="930"/>
      <c r="T1183" s="544"/>
      <c r="U1183" s="420"/>
    </row>
    <row r="1184" spans="1:22" ht="17.100000000000001" customHeight="1" x14ac:dyDescent="0.2">
      <c r="A1184" s="1"/>
      <c r="B1184" s="5" t="s">
        <v>19</v>
      </c>
      <c r="C1184" s="5" t="s">
        <v>943</v>
      </c>
      <c r="D1184" s="15"/>
      <c r="E1184" s="71"/>
      <c r="F1184" s="5"/>
      <c r="G1184" s="908"/>
      <c r="H1184" s="908"/>
      <c r="I1184" s="908"/>
      <c r="J1184" s="908"/>
      <c r="K1184" s="908"/>
      <c r="L1184" s="908"/>
      <c r="M1184" s="908"/>
      <c r="N1184" s="1"/>
      <c r="O1184" s="1"/>
      <c r="P1184" s="14"/>
      <c r="Q1184" s="370">
        <f>SUM(Q1185:Q1189)</f>
        <v>70056000</v>
      </c>
      <c r="R1184" s="906"/>
      <c r="S1184" s="930"/>
      <c r="T1184" s="544"/>
      <c r="U1184" s="420"/>
    </row>
    <row r="1185" spans="1:21" ht="17.100000000000001" customHeight="1" x14ac:dyDescent="0.2">
      <c r="A1185" s="72"/>
      <c r="B1185" s="5"/>
      <c r="C1185" s="9" t="s">
        <v>18</v>
      </c>
      <c r="D1185" s="5"/>
      <c r="E1185" s="5"/>
      <c r="F1185" s="5" t="s">
        <v>9</v>
      </c>
      <c r="G1185" s="908">
        <v>36</v>
      </c>
      <c r="H1185" s="908" t="s">
        <v>10</v>
      </c>
      <c r="I1185" s="908" t="s">
        <v>11</v>
      </c>
      <c r="J1185" s="908">
        <v>14</v>
      </c>
      <c r="K1185" s="908" t="s">
        <v>12</v>
      </c>
      <c r="L1185" s="5" t="s">
        <v>14</v>
      </c>
      <c r="M1185" s="908"/>
      <c r="N1185" s="1">
        <f t="shared" ref="N1185:N1189" si="113">G1185*J1185</f>
        <v>504</v>
      </c>
      <c r="O1185" s="1" t="s">
        <v>16</v>
      </c>
      <c r="P1185" s="14">
        <v>35000</v>
      </c>
      <c r="Q1185" s="370">
        <f t="shared" ref="Q1185:Q1189" si="114">N1185*P1185</f>
        <v>17640000</v>
      </c>
      <c r="R1185" s="906"/>
      <c r="S1185" s="930"/>
      <c r="T1185" s="544"/>
      <c r="U1185" s="420"/>
    </row>
    <row r="1186" spans="1:21" ht="17.100000000000001" customHeight="1" x14ac:dyDescent="0.2">
      <c r="A1186" s="72"/>
      <c r="B1186" s="5"/>
      <c r="C1186" s="9" t="s">
        <v>27</v>
      </c>
      <c r="D1186" s="5"/>
      <c r="E1186" s="5"/>
      <c r="F1186" s="5" t="s">
        <v>9</v>
      </c>
      <c r="G1186" s="908">
        <f>G1185</f>
        <v>36</v>
      </c>
      <c r="H1186" s="908" t="s">
        <v>10</v>
      </c>
      <c r="I1186" s="908" t="s">
        <v>11</v>
      </c>
      <c r="J1186" s="908">
        <v>14</v>
      </c>
      <c r="K1186" s="908" t="s">
        <v>12</v>
      </c>
      <c r="L1186" s="5" t="s">
        <v>14</v>
      </c>
      <c r="M1186" s="908"/>
      <c r="N1186" s="1">
        <f t="shared" si="113"/>
        <v>504</v>
      </c>
      <c r="O1186" s="1" t="s">
        <v>16</v>
      </c>
      <c r="P1186" s="14">
        <v>7000</v>
      </c>
      <c r="Q1186" s="370">
        <f t="shared" si="114"/>
        <v>3528000</v>
      </c>
      <c r="R1186" s="906"/>
      <c r="S1186" s="930"/>
      <c r="T1186" s="544"/>
      <c r="U1186" s="420"/>
    </row>
    <row r="1187" spans="1:21" ht="17.100000000000001" customHeight="1" x14ac:dyDescent="0.2">
      <c r="A1187" s="1"/>
      <c r="B1187" s="8"/>
      <c r="C1187" s="9" t="s">
        <v>148</v>
      </c>
      <c r="D1187" s="5"/>
      <c r="E1187" s="5"/>
      <c r="F1187" s="5" t="s">
        <v>9</v>
      </c>
      <c r="G1187" s="908">
        <f t="shared" ref="G1187:G1189" si="115">G1186</f>
        <v>36</v>
      </c>
      <c r="H1187" s="908" t="s">
        <v>10</v>
      </c>
      <c r="I1187" s="908" t="s">
        <v>11</v>
      </c>
      <c r="J1187" s="908">
        <v>14</v>
      </c>
      <c r="K1187" s="908" t="s">
        <v>12</v>
      </c>
      <c r="L1187" s="5" t="s">
        <v>14</v>
      </c>
      <c r="M1187" s="908"/>
      <c r="N1187" s="1">
        <f t="shared" si="113"/>
        <v>504</v>
      </c>
      <c r="O1187" s="1" t="s">
        <v>16</v>
      </c>
      <c r="P1187" s="14">
        <v>7000</v>
      </c>
      <c r="Q1187" s="370">
        <f t="shared" si="114"/>
        <v>3528000</v>
      </c>
      <c r="R1187" s="906"/>
      <c r="S1187" s="930"/>
      <c r="T1187" s="544"/>
      <c r="U1187" s="420"/>
    </row>
    <row r="1188" spans="1:21" ht="17.100000000000001" customHeight="1" x14ac:dyDescent="0.2">
      <c r="A1188" s="1"/>
      <c r="B1188" s="8"/>
      <c r="C1188" s="9" t="s">
        <v>149</v>
      </c>
      <c r="D1188" s="5"/>
      <c r="E1188" s="5"/>
      <c r="F1188" s="5" t="s">
        <v>9</v>
      </c>
      <c r="G1188" s="908">
        <f t="shared" si="115"/>
        <v>36</v>
      </c>
      <c r="H1188" s="908" t="s">
        <v>10</v>
      </c>
      <c r="I1188" s="908" t="s">
        <v>11</v>
      </c>
      <c r="J1188" s="908">
        <v>14</v>
      </c>
      <c r="K1188" s="908" t="s">
        <v>12</v>
      </c>
      <c r="L1188" s="5" t="s">
        <v>14</v>
      </c>
      <c r="M1188" s="908"/>
      <c r="N1188" s="1">
        <f t="shared" si="113"/>
        <v>504</v>
      </c>
      <c r="O1188" s="1" t="s">
        <v>16</v>
      </c>
      <c r="P1188" s="14">
        <v>82000</v>
      </c>
      <c r="Q1188" s="370">
        <f t="shared" si="114"/>
        <v>41328000</v>
      </c>
      <c r="R1188" s="906"/>
      <c r="S1188" s="930"/>
      <c r="T1188" s="544"/>
      <c r="U1188" s="420"/>
    </row>
    <row r="1189" spans="1:21" ht="17.100000000000001" customHeight="1" x14ac:dyDescent="0.2">
      <c r="A1189" s="1"/>
      <c r="B1189" s="8"/>
      <c r="C1189" s="9" t="s">
        <v>150</v>
      </c>
      <c r="D1189" s="5"/>
      <c r="E1189" s="5"/>
      <c r="F1189" s="5" t="s">
        <v>9</v>
      </c>
      <c r="G1189" s="908">
        <f t="shared" si="115"/>
        <v>36</v>
      </c>
      <c r="H1189" s="908" t="s">
        <v>10</v>
      </c>
      <c r="I1189" s="908" t="s">
        <v>11</v>
      </c>
      <c r="J1189" s="908">
        <v>14</v>
      </c>
      <c r="K1189" s="908" t="s">
        <v>12</v>
      </c>
      <c r="L1189" s="5" t="s">
        <v>14</v>
      </c>
      <c r="M1189" s="908"/>
      <c r="N1189" s="1">
        <f t="shared" si="113"/>
        <v>504</v>
      </c>
      <c r="O1189" s="1" t="s">
        <v>16</v>
      </c>
      <c r="P1189" s="14">
        <v>8000</v>
      </c>
      <c r="Q1189" s="370">
        <f t="shared" si="114"/>
        <v>4032000</v>
      </c>
      <c r="R1189" s="906"/>
      <c r="S1189" s="930"/>
      <c r="T1189" s="544"/>
      <c r="U1189" s="420"/>
    </row>
    <row r="1190" spans="1:21" ht="17.100000000000001" customHeight="1" x14ac:dyDescent="0.2">
      <c r="A1190" s="1"/>
      <c r="B1190" s="5" t="s">
        <v>19</v>
      </c>
      <c r="C1190" s="5" t="s">
        <v>944</v>
      </c>
      <c r="D1190" s="15"/>
      <c r="E1190" s="71"/>
      <c r="F1190" s="5"/>
      <c r="G1190" s="908"/>
      <c r="H1190" s="908"/>
      <c r="I1190" s="908"/>
      <c r="J1190" s="908"/>
      <c r="K1190" s="908"/>
      <c r="L1190" s="908"/>
      <c r="M1190" s="908"/>
      <c r="N1190" s="1"/>
      <c r="O1190" s="1"/>
      <c r="P1190" s="14"/>
      <c r="Q1190" s="370">
        <f>SUM(Q1191:Q1195)</f>
        <v>70056000</v>
      </c>
      <c r="R1190" s="906"/>
      <c r="S1190" s="930"/>
      <c r="T1190" s="544"/>
      <c r="U1190" s="420"/>
    </row>
    <row r="1191" spans="1:21" ht="17.100000000000001" customHeight="1" x14ac:dyDescent="0.2">
      <c r="A1191" s="35"/>
      <c r="B1191" s="56"/>
      <c r="C1191" s="9" t="s">
        <v>18</v>
      </c>
      <c r="D1191" s="5"/>
      <c r="E1191" s="5"/>
      <c r="F1191" s="5" t="s">
        <v>9</v>
      </c>
      <c r="G1191" s="908">
        <v>36</v>
      </c>
      <c r="H1191" s="908" t="s">
        <v>10</v>
      </c>
      <c r="I1191" s="908" t="s">
        <v>11</v>
      </c>
      <c r="J1191" s="908">
        <v>14</v>
      </c>
      <c r="K1191" s="908" t="s">
        <v>12</v>
      </c>
      <c r="L1191" s="5" t="s">
        <v>14</v>
      </c>
      <c r="M1191" s="908"/>
      <c r="N1191" s="1">
        <f t="shared" ref="N1191:N1195" si="116">G1191*J1191</f>
        <v>504</v>
      </c>
      <c r="O1191" s="1" t="s">
        <v>16</v>
      </c>
      <c r="P1191" s="14">
        <v>35000</v>
      </c>
      <c r="Q1191" s="370">
        <f t="shared" ref="Q1191:Q1195" si="117">N1191*P1191</f>
        <v>17640000</v>
      </c>
      <c r="R1191" s="906"/>
      <c r="S1191" s="930"/>
      <c r="T1191" s="544"/>
      <c r="U1191" s="420"/>
    </row>
    <row r="1192" spans="1:21" ht="17.100000000000001" customHeight="1" x14ac:dyDescent="0.2">
      <c r="A1192" s="1"/>
      <c r="B1192" s="908"/>
      <c r="C1192" s="9" t="s">
        <v>27</v>
      </c>
      <c r="D1192" s="5"/>
      <c r="E1192" s="5"/>
      <c r="F1192" s="5" t="s">
        <v>9</v>
      </c>
      <c r="G1192" s="908">
        <f>G1191</f>
        <v>36</v>
      </c>
      <c r="H1192" s="908" t="s">
        <v>10</v>
      </c>
      <c r="I1192" s="908" t="s">
        <v>11</v>
      </c>
      <c r="J1192" s="908">
        <v>14</v>
      </c>
      <c r="K1192" s="908" t="s">
        <v>12</v>
      </c>
      <c r="L1192" s="5" t="s">
        <v>14</v>
      </c>
      <c r="M1192" s="908"/>
      <c r="N1192" s="1">
        <f t="shared" si="116"/>
        <v>504</v>
      </c>
      <c r="O1192" s="1" t="s">
        <v>16</v>
      </c>
      <c r="P1192" s="14">
        <v>7000</v>
      </c>
      <c r="Q1192" s="370">
        <f t="shared" si="117"/>
        <v>3528000</v>
      </c>
      <c r="R1192" s="906"/>
      <c r="S1192" s="930"/>
      <c r="T1192" s="544"/>
      <c r="U1192" s="420"/>
    </row>
    <row r="1193" spans="1:21" ht="17.100000000000001" customHeight="1" x14ac:dyDescent="0.2">
      <c r="A1193" s="1"/>
      <c r="B1193" s="908"/>
      <c r="C1193" s="9" t="s">
        <v>148</v>
      </c>
      <c r="D1193" s="5"/>
      <c r="E1193" s="5"/>
      <c r="F1193" s="5" t="s">
        <v>9</v>
      </c>
      <c r="G1193" s="908">
        <f t="shared" ref="G1193:G1195" si="118">G1192</f>
        <v>36</v>
      </c>
      <c r="H1193" s="908" t="s">
        <v>10</v>
      </c>
      <c r="I1193" s="908" t="s">
        <v>11</v>
      </c>
      <c r="J1193" s="908">
        <v>14</v>
      </c>
      <c r="K1193" s="908" t="s">
        <v>12</v>
      </c>
      <c r="L1193" s="5" t="s">
        <v>14</v>
      </c>
      <c r="M1193" s="908"/>
      <c r="N1193" s="1">
        <f t="shared" si="116"/>
        <v>504</v>
      </c>
      <c r="O1193" s="1" t="s">
        <v>16</v>
      </c>
      <c r="P1193" s="14">
        <v>7000</v>
      </c>
      <c r="Q1193" s="370">
        <f t="shared" si="117"/>
        <v>3528000</v>
      </c>
      <c r="R1193" s="906"/>
      <c r="S1193" s="930"/>
      <c r="T1193" s="544"/>
      <c r="U1193" s="420"/>
    </row>
    <row r="1194" spans="1:21" ht="17.100000000000001" customHeight="1" x14ac:dyDescent="0.2">
      <c r="A1194" s="1"/>
      <c r="B1194" s="908"/>
      <c r="C1194" s="9" t="s">
        <v>149</v>
      </c>
      <c r="D1194" s="5"/>
      <c r="E1194" s="5"/>
      <c r="F1194" s="5" t="s">
        <v>9</v>
      </c>
      <c r="G1194" s="908">
        <f t="shared" si="118"/>
        <v>36</v>
      </c>
      <c r="H1194" s="908" t="s">
        <v>10</v>
      </c>
      <c r="I1194" s="908" t="s">
        <v>11</v>
      </c>
      <c r="J1194" s="908">
        <v>14</v>
      </c>
      <c r="K1194" s="908" t="s">
        <v>12</v>
      </c>
      <c r="L1194" s="5" t="s">
        <v>14</v>
      </c>
      <c r="M1194" s="908"/>
      <c r="N1194" s="1">
        <f t="shared" si="116"/>
        <v>504</v>
      </c>
      <c r="O1194" s="1" t="s">
        <v>16</v>
      </c>
      <c r="P1194" s="14">
        <v>82000</v>
      </c>
      <c r="Q1194" s="370">
        <f t="shared" si="117"/>
        <v>41328000</v>
      </c>
      <c r="R1194" s="906"/>
      <c r="S1194" s="930"/>
      <c r="T1194" s="544"/>
      <c r="U1194" s="420"/>
    </row>
    <row r="1195" spans="1:21" ht="17.100000000000001" customHeight="1" x14ac:dyDescent="0.2">
      <c r="A1195" s="1"/>
      <c r="B1195" s="908"/>
      <c r="C1195" s="9" t="s">
        <v>150</v>
      </c>
      <c r="D1195" s="5"/>
      <c r="E1195" s="5"/>
      <c r="F1195" s="5" t="s">
        <v>9</v>
      </c>
      <c r="G1195" s="908">
        <f t="shared" si="118"/>
        <v>36</v>
      </c>
      <c r="H1195" s="908" t="s">
        <v>10</v>
      </c>
      <c r="I1195" s="908" t="s">
        <v>11</v>
      </c>
      <c r="J1195" s="908">
        <v>14</v>
      </c>
      <c r="K1195" s="908" t="s">
        <v>12</v>
      </c>
      <c r="L1195" s="5" t="s">
        <v>14</v>
      </c>
      <c r="M1195" s="908"/>
      <c r="N1195" s="1">
        <f t="shared" si="116"/>
        <v>504</v>
      </c>
      <c r="O1195" s="1" t="s">
        <v>16</v>
      </c>
      <c r="P1195" s="14">
        <v>8000</v>
      </c>
      <c r="Q1195" s="370">
        <f t="shared" si="117"/>
        <v>4032000</v>
      </c>
      <c r="R1195" s="906"/>
      <c r="S1195" s="930"/>
      <c r="T1195" s="544"/>
      <c r="U1195" s="420"/>
    </row>
    <row r="1196" spans="1:21" ht="17.100000000000001" customHeight="1" x14ac:dyDescent="0.2">
      <c r="A1196" s="1"/>
      <c r="B1196" s="896"/>
      <c r="C1196" s="9"/>
      <c r="D1196" s="5"/>
      <c r="E1196" s="5"/>
      <c r="F1196" s="5"/>
      <c r="G1196" s="896"/>
      <c r="H1196" s="896"/>
      <c r="I1196" s="896"/>
      <c r="J1196" s="896"/>
      <c r="K1196" s="896"/>
      <c r="L1196" s="5"/>
      <c r="M1196" s="896"/>
      <c r="N1196" s="1"/>
      <c r="O1196" s="1"/>
      <c r="P1196" s="14"/>
      <c r="Q1196" s="370"/>
      <c r="R1196" s="897"/>
    </row>
    <row r="1197" spans="1:21" ht="17.100000000000001" customHeight="1" x14ac:dyDescent="0.2">
      <c r="A1197" s="128" t="s">
        <v>156</v>
      </c>
      <c r="B1197" s="134" t="s">
        <v>30</v>
      </c>
      <c r="C1197" s="85"/>
      <c r="D1197" s="85"/>
      <c r="E1197" s="85"/>
      <c r="F1197" s="85"/>
      <c r="G1197" s="904"/>
      <c r="H1197" s="904"/>
      <c r="I1197" s="904"/>
      <c r="J1197" s="904"/>
      <c r="K1197" s="904"/>
      <c r="L1197" s="904"/>
      <c r="M1197" s="904"/>
      <c r="N1197" s="128"/>
      <c r="O1197" s="128"/>
      <c r="P1197" s="131"/>
      <c r="Q1197" s="368">
        <f>Q1199</f>
        <v>353952000</v>
      </c>
      <c r="R1197" s="897"/>
    </row>
    <row r="1198" spans="1:21" ht="17.100000000000001" customHeight="1" x14ac:dyDescent="0.2">
      <c r="A1198" s="11"/>
      <c r="B1198" s="134" t="s">
        <v>157</v>
      </c>
      <c r="C1198" s="85"/>
      <c r="D1198" s="85"/>
      <c r="E1198" s="34"/>
      <c r="F1198" s="34"/>
      <c r="G1198" s="456"/>
      <c r="H1198" s="456"/>
      <c r="I1198" s="456"/>
      <c r="J1198" s="456"/>
      <c r="K1198" s="456"/>
      <c r="L1198" s="456"/>
      <c r="M1198" s="456"/>
      <c r="N1198" s="11"/>
      <c r="O1198" s="11"/>
      <c r="P1198" s="103"/>
      <c r="Q1198" s="386"/>
      <c r="R1198" s="897"/>
    </row>
    <row r="1199" spans="1:21" s="129" customFormat="1" ht="17.100000000000001" customHeight="1" x14ac:dyDescent="0.35">
      <c r="A1199" s="44">
        <v>521119</v>
      </c>
      <c r="B1199" s="1056" t="s">
        <v>56</v>
      </c>
      <c r="C1199" s="1057"/>
      <c r="D1199" s="1057"/>
      <c r="E1199" s="1057"/>
      <c r="F1199" s="1057"/>
      <c r="G1199" s="1057"/>
      <c r="H1199" s="1057"/>
      <c r="I1199" s="1057"/>
      <c r="J1199" s="1057"/>
      <c r="K1199" s="1057"/>
      <c r="L1199" s="1057"/>
      <c r="M1199" s="56"/>
      <c r="N1199" s="1"/>
      <c r="O1199" s="35"/>
      <c r="P1199" s="36"/>
      <c r="Q1199" s="457">
        <f>Q1200</f>
        <v>353952000</v>
      </c>
      <c r="R1199" s="454" t="s">
        <v>571</v>
      </c>
    </row>
    <row r="1200" spans="1:21" ht="17.100000000000001" customHeight="1" x14ac:dyDescent="0.2">
      <c r="A1200" s="35"/>
      <c r="B1200" s="93" t="s">
        <v>19</v>
      </c>
      <c r="C1200" s="37" t="s">
        <v>153</v>
      </c>
      <c r="D1200" s="37"/>
      <c r="E1200" s="5"/>
      <c r="F1200" s="56"/>
      <c r="G1200" s="56"/>
      <c r="H1200" s="56"/>
      <c r="I1200" s="56"/>
      <c r="J1200" s="56"/>
      <c r="K1200" s="56"/>
      <c r="L1200" s="56"/>
      <c r="M1200" s="56"/>
      <c r="N1200" s="1"/>
      <c r="O1200" s="35"/>
      <c r="P1200" s="35"/>
      <c r="Q1200" s="408">
        <f>Q1201+Q1204</f>
        <v>353952000</v>
      </c>
      <c r="R1200" s="897"/>
    </row>
    <row r="1201" spans="1:18" ht="17.100000000000001" customHeight="1" x14ac:dyDescent="0.2">
      <c r="A1201" s="35"/>
      <c r="B1201" s="93"/>
      <c r="C1201" s="37" t="s">
        <v>445</v>
      </c>
      <c r="D1201" s="37"/>
      <c r="E1201" s="5"/>
      <c r="F1201" s="56"/>
      <c r="G1201" s="56"/>
      <c r="H1201" s="56"/>
      <c r="I1201" s="56"/>
      <c r="J1201" s="56"/>
      <c r="K1201" s="56"/>
      <c r="L1201" s="56"/>
      <c r="M1201" s="56"/>
      <c r="N1201" s="1"/>
      <c r="O1201" s="35"/>
      <c r="P1201" s="35"/>
      <c r="Q1201" s="408">
        <f>Q1202+Q1203</f>
        <v>125856000</v>
      </c>
      <c r="R1201" s="897"/>
    </row>
    <row r="1202" spans="1:18" ht="17.100000000000001" customHeight="1" x14ac:dyDescent="0.2">
      <c r="A1202" s="35"/>
      <c r="B1202" s="5"/>
      <c r="C1202" s="9" t="s">
        <v>18</v>
      </c>
      <c r="D1202" s="5"/>
      <c r="E1202" s="5"/>
      <c r="F1202" s="5" t="s">
        <v>9</v>
      </c>
      <c r="G1202" s="896">
        <v>24</v>
      </c>
      <c r="H1202" s="896" t="s">
        <v>10</v>
      </c>
      <c r="I1202" s="896" t="s">
        <v>11</v>
      </c>
      <c r="J1202" s="896">
        <v>228</v>
      </c>
      <c r="K1202" s="896" t="s">
        <v>8</v>
      </c>
      <c r="L1202" s="5" t="s">
        <v>14</v>
      </c>
      <c r="M1202" s="56"/>
      <c r="N1202" s="22">
        <f>G1202*J1202</f>
        <v>5472</v>
      </c>
      <c r="O1202" s="35" t="s">
        <v>24</v>
      </c>
      <c r="P1202" s="38">
        <v>18000</v>
      </c>
      <c r="Q1202" s="408">
        <f>N1202*P1202</f>
        <v>98496000</v>
      </c>
      <c r="R1202" s="897"/>
    </row>
    <row r="1203" spans="1:18" ht="17.100000000000001" customHeight="1" x14ac:dyDescent="0.2">
      <c r="A1203" s="35"/>
      <c r="B1203" s="8"/>
      <c r="C1203" s="9" t="s">
        <v>27</v>
      </c>
      <c r="D1203" s="5"/>
      <c r="E1203" s="5"/>
      <c r="F1203" s="5" t="s">
        <v>9</v>
      </c>
      <c r="G1203" s="896">
        <f>G1202</f>
        <v>24</v>
      </c>
      <c r="H1203" s="896" t="s">
        <v>10</v>
      </c>
      <c r="I1203" s="896" t="s">
        <v>11</v>
      </c>
      <c r="J1203" s="896">
        <f>J1202</f>
        <v>228</v>
      </c>
      <c r="K1203" s="896" t="s">
        <v>8</v>
      </c>
      <c r="L1203" s="5" t="s">
        <v>14</v>
      </c>
      <c r="M1203" s="56"/>
      <c r="N1203" s="22">
        <f>G1203*J1203</f>
        <v>5472</v>
      </c>
      <c r="O1203" s="35" t="s">
        <v>24</v>
      </c>
      <c r="P1203" s="38">
        <v>5000</v>
      </c>
      <c r="Q1203" s="408">
        <f>N1203*P1203</f>
        <v>27360000</v>
      </c>
      <c r="R1203" s="897"/>
    </row>
    <row r="1204" spans="1:18" ht="17.100000000000001" customHeight="1" x14ac:dyDescent="0.2">
      <c r="A1204" s="35"/>
      <c r="B1204" s="93"/>
      <c r="C1204" s="37" t="s">
        <v>446</v>
      </c>
      <c r="D1204" s="37"/>
      <c r="E1204" s="5"/>
      <c r="F1204" s="56"/>
      <c r="G1204" s="56"/>
      <c r="H1204" s="56"/>
      <c r="I1204" s="56"/>
      <c r="J1204" s="56"/>
      <c r="K1204" s="56"/>
      <c r="L1204" s="56"/>
      <c r="M1204" s="56"/>
      <c r="N1204" s="1"/>
      <c r="O1204" s="35"/>
      <c r="P1204" s="35"/>
      <c r="Q1204" s="408">
        <f>SUM(Q1205:Q1207)</f>
        <v>228096000</v>
      </c>
      <c r="R1204" s="897"/>
    </row>
    <row r="1205" spans="1:18" ht="17.100000000000001" customHeight="1" x14ac:dyDescent="0.2">
      <c r="A1205" s="35"/>
      <c r="B1205" s="5"/>
      <c r="C1205" s="9" t="s">
        <v>18</v>
      </c>
      <c r="D1205" s="5"/>
      <c r="E1205" s="5"/>
      <c r="F1205" s="5" t="s">
        <v>9</v>
      </c>
      <c r="G1205" s="896">
        <v>24</v>
      </c>
      <c r="H1205" s="896" t="s">
        <v>10</v>
      </c>
      <c r="I1205" s="896" t="s">
        <v>11</v>
      </c>
      <c r="J1205" s="896">
        <v>144</v>
      </c>
      <c r="K1205" s="896" t="s">
        <v>8</v>
      </c>
      <c r="L1205" s="5" t="s">
        <v>14</v>
      </c>
      <c r="M1205" s="56"/>
      <c r="N1205" s="22">
        <f>G1205*J1205</f>
        <v>3456</v>
      </c>
      <c r="O1205" s="35" t="s">
        <v>24</v>
      </c>
      <c r="P1205" s="38">
        <v>22000</v>
      </c>
      <c r="Q1205" s="408">
        <f>N1205*P1205</f>
        <v>76032000</v>
      </c>
      <c r="R1205" s="897"/>
    </row>
    <row r="1206" spans="1:18" ht="17.100000000000001" customHeight="1" x14ac:dyDescent="0.2">
      <c r="A1206" s="35"/>
      <c r="B1206" s="5"/>
      <c r="C1206" s="9" t="s">
        <v>235</v>
      </c>
      <c r="D1206" s="5"/>
      <c r="E1206" s="5"/>
      <c r="F1206" s="5" t="s">
        <v>9</v>
      </c>
      <c r="G1206" s="896">
        <v>24</v>
      </c>
      <c r="H1206" s="896" t="s">
        <v>10</v>
      </c>
      <c r="I1206" s="896" t="s">
        <v>11</v>
      </c>
      <c r="J1206" s="896">
        <v>144</v>
      </c>
      <c r="K1206" s="896" t="s">
        <v>8</v>
      </c>
      <c r="L1206" s="5" t="s">
        <v>14</v>
      </c>
      <c r="M1206" s="56"/>
      <c r="N1206" s="22">
        <f>G1206*J1206</f>
        <v>3456</v>
      </c>
      <c r="O1206" s="35" t="s">
        <v>24</v>
      </c>
      <c r="P1206" s="38">
        <v>39000</v>
      </c>
      <c r="Q1206" s="408">
        <f>N1206*P1206</f>
        <v>134784000</v>
      </c>
      <c r="R1206" s="897"/>
    </row>
    <row r="1207" spans="1:18" ht="17.100000000000001" customHeight="1" x14ac:dyDescent="0.2">
      <c r="A1207" s="35"/>
      <c r="B1207" s="8"/>
      <c r="C1207" s="9" t="s">
        <v>27</v>
      </c>
      <c r="D1207" s="5"/>
      <c r="E1207" s="5"/>
      <c r="F1207" s="5" t="s">
        <v>9</v>
      </c>
      <c r="G1207" s="896">
        <f>G1205</f>
        <v>24</v>
      </c>
      <c r="H1207" s="896" t="s">
        <v>10</v>
      </c>
      <c r="I1207" s="896" t="s">
        <v>11</v>
      </c>
      <c r="J1207" s="896">
        <f>J1205</f>
        <v>144</v>
      </c>
      <c r="K1207" s="896" t="s">
        <v>8</v>
      </c>
      <c r="L1207" s="5" t="s">
        <v>14</v>
      </c>
      <c r="M1207" s="56"/>
      <c r="N1207" s="22">
        <f>G1207*J1207</f>
        <v>3456</v>
      </c>
      <c r="O1207" s="35" t="s">
        <v>24</v>
      </c>
      <c r="P1207" s="38">
        <v>5000</v>
      </c>
      <c r="Q1207" s="408">
        <f>N1207*P1207</f>
        <v>17280000</v>
      </c>
      <c r="R1207" s="897"/>
    </row>
    <row r="1208" spans="1:18" ht="17.100000000000001" customHeight="1" x14ac:dyDescent="0.2">
      <c r="A1208" s="35"/>
      <c r="B1208" s="8"/>
      <c r="C1208" s="5"/>
      <c r="D1208" s="5"/>
      <c r="E1208" s="5"/>
      <c r="F1208" s="5"/>
      <c r="G1208" s="896"/>
      <c r="H1208" s="896"/>
      <c r="I1208" s="896"/>
      <c r="J1208" s="896"/>
      <c r="K1208" s="896"/>
      <c r="L1208" s="5"/>
      <c r="M1208" s="56"/>
      <c r="N1208" s="22"/>
      <c r="O1208" s="35"/>
      <c r="P1208" s="38"/>
      <c r="Q1208" s="408"/>
      <c r="R1208" s="897"/>
    </row>
    <row r="1209" spans="1:18" ht="17.100000000000001" customHeight="1" x14ac:dyDescent="0.2">
      <c r="A1209" s="128" t="s">
        <v>64</v>
      </c>
      <c r="B1209" s="134" t="s">
        <v>30</v>
      </c>
      <c r="C1209" s="85"/>
      <c r="D1209" s="85"/>
      <c r="E1209" s="85"/>
      <c r="F1209" s="85"/>
      <c r="G1209" s="904"/>
      <c r="H1209" s="904"/>
      <c r="I1209" s="904"/>
      <c r="J1209" s="904"/>
      <c r="K1209" s="904"/>
      <c r="L1209" s="904"/>
      <c r="M1209" s="904"/>
      <c r="N1209" s="128"/>
      <c r="O1209" s="128"/>
      <c r="P1209" s="131"/>
      <c r="Q1209" s="413">
        <f>Q1212</f>
        <v>88488000</v>
      </c>
      <c r="R1209" s="897"/>
    </row>
    <row r="1210" spans="1:18" ht="17.100000000000001" customHeight="1" x14ac:dyDescent="0.2">
      <c r="A1210" s="11"/>
      <c r="B1210" s="134" t="s">
        <v>245</v>
      </c>
      <c r="C1210" s="85"/>
      <c r="D1210" s="85"/>
      <c r="E1210" s="34"/>
      <c r="F1210" s="34"/>
      <c r="G1210" s="456"/>
      <c r="H1210" s="456"/>
      <c r="I1210" s="456"/>
      <c r="J1210" s="456"/>
      <c r="K1210" s="456"/>
      <c r="L1210" s="456"/>
      <c r="M1210" s="456"/>
      <c r="N1210" s="11"/>
      <c r="O1210" s="11"/>
      <c r="P1210" s="103"/>
      <c r="Q1210" s="414"/>
      <c r="R1210" s="897"/>
    </row>
    <row r="1211" spans="1:18" s="129" customFormat="1" ht="17.100000000000001" customHeight="1" x14ac:dyDescent="0.35">
      <c r="A1211" s="44">
        <v>521119</v>
      </c>
      <c r="B1211" s="1056" t="s">
        <v>56</v>
      </c>
      <c r="C1211" s="1057"/>
      <c r="D1211" s="1057"/>
      <c r="E1211" s="1057"/>
      <c r="F1211" s="1057"/>
      <c r="G1211" s="1057"/>
      <c r="H1211" s="1057"/>
      <c r="I1211" s="1057"/>
      <c r="J1211" s="1057"/>
      <c r="K1211" s="1057"/>
      <c r="L1211" s="1057"/>
      <c r="M1211" s="56"/>
      <c r="N1211" s="1"/>
      <c r="O1211" s="35"/>
      <c r="P1211" s="36"/>
      <c r="Q1211" s="457">
        <f>Q1212</f>
        <v>88488000</v>
      </c>
      <c r="R1211" s="454" t="s">
        <v>571</v>
      </c>
    </row>
    <row r="1212" spans="1:18" s="59" customFormat="1" ht="17.100000000000001" customHeight="1" x14ac:dyDescent="0.2">
      <c r="A1212" s="35"/>
      <c r="B1212" s="56" t="s">
        <v>19</v>
      </c>
      <c r="C1212" s="37" t="s">
        <v>323</v>
      </c>
      <c r="D1212" s="37"/>
      <c r="E1212" s="5"/>
      <c r="F1212" s="56"/>
      <c r="G1212" s="56"/>
      <c r="H1212" s="56"/>
      <c r="I1212" s="56"/>
      <c r="J1212" s="56"/>
      <c r="K1212" s="56"/>
      <c r="L1212" s="56"/>
      <c r="M1212" s="56"/>
      <c r="N1212" s="1"/>
      <c r="O1212" s="35"/>
      <c r="P1212" s="35"/>
      <c r="Q1212" s="408">
        <f>Q1213+Q1216</f>
        <v>88488000</v>
      </c>
      <c r="R1212" s="424"/>
    </row>
    <row r="1213" spans="1:18" ht="17.100000000000001" customHeight="1" x14ac:dyDescent="0.2">
      <c r="A1213" s="35"/>
      <c r="B1213" s="8"/>
      <c r="C1213" s="5" t="s">
        <v>445</v>
      </c>
      <c r="D1213" s="5"/>
      <c r="E1213" s="5"/>
      <c r="F1213" s="56"/>
      <c r="G1213" s="56"/>
      <c r="H1213" s="56"/>
      <c r="I1213" s="56"/>
      <c r="J1213" s="56"/>
      <c r="K1213" s="56"/>
      <c r="L1213" s="56"/>
      <c r="M1213" s="56"/>
      <c r="N1213" s="22"/>
      <c r="O1213" s="35"/>
      <c r="P1213" s="35"/>
      <c r="Q1213" s="408">
        <f>Q1214+Q1215</f>
        <v>31464000</v>
      </c>
      <c r="R1213" s="897"/>
    </row>
    <row r="1214" spans="1:18" ht="17.100000000000001" customHeight="1" x14ac:dyDescent="0.2">
      <c r="A1214" s="35"/>
      <c r="B1214" s="8"/>
      <c r="C1214" s="9" t="s">
        <v>18</v>
      </c>
      <c r="D1214" s="5"/>
      <c r="E1214" s="5"/>
      <c r="F1214" s="5" t="s">
        <v>9</v>
      </c>
      <c r="G1214" s="896">
        <v>6</v>
      </c>
      <c r="H1214" s="896" t="s">
        <v>10</v>
      </c>
      <c r="I1214" s="896" t="s">
        <v>11</v>
      </c>
      <c r="J1214" s="896">
        <f>J1203</f>
        <v>228</v>
      </c>
      <c r="K1214" s="896" t="s">
        <v>8</v>
      </c>
      <c r="L1214" s="5" t="s">
        <v>14</v>
      </c>
      <c r="M1214" s="56"/>
      <c r="N1214" s="22">
        <f>G1214*J1214</f>
        <v>1368</v>
      </c>
      <c r="O1214" s="35" t="s">
        <v>24</v>
      </c>
      <c r="P1214" s="38">
        <v>18000</v>
      </c>
      <c r="Q1214" s="408">
        <f>N1214*P1214</f>
        <v>24624000</v>
      </c>
      <c r="R1214" s="897"/>
    </row>
    <row r="1215" spans="1:18" ht="17.100000000000001" customHeight="1" x14ac:dyDescent="0.2">
      <c r="A1215" s="35"/>
      <c r="B1215" s="8"/>
      <c r="C1215" s="9" t="s">
        <v>27</v>
      </c>
      <c r="D1215" s="5"/>
      <c r="E1215" s="5"/>
      <c r="F1215" s="5" t="s">
        <v>9</v>
      </c>
      <c r="G1215" s="896">
        <v>6</v>
      </c>
      <c r="H1215" s="896" t="s">
        <v>10</v>
      </c>
      <c r="I1215" s="896" t="s">
        <v>11</v>
      </c>
      <c r="J1215" s="896">
        <f>J1214</f>
        <v>228</v>
      </c>
      <c r="K1215" s="896" t="s">
        <v>8</v>
      </c>
      <c r="L1215" s="5" t="s">
        <v>14</v>
      </c>
      <c r="M1215" s="56"/>
      <c r="N1215" s="22">
        <f>G1215*J1215</f>
        <v>1368</v>
      </c>
      <c r="O1215" s="35" t="s">
        <v>24</v>
      </c>
      <c r="P1215" s="38">
        <v>5000</v>
      </c>
      <c r="Q1215" s="408">
        <f>N1215*P1215</f>
        <v>6840000</v>
      </c>
      <c r="R1215" s="897"/>
    </row>
    <row r="1216" spans="1:18" ht="17.100000000000001" customHeight="1" x14ac:dyDescent="0.2">
      <c r="A1216" s="35"/>
      <c r="B1216" s="8"/>
      <c r="C1216" s="5" t="s">
        <v>447</v>
      </c>
      <c r="D1216" s="5"/>
      <c r="E1216" s="5"/>
      <c r="F1216" s="56"/>
      <c r="G1216" s="56"/>
      <c r="H1216" s="56"/>
      <c r="I1216" s="56"/>
      <c r="J1216" s="56"/>
      <c r="K1216" s="56"/>
      <c r="L1216" s="56"/>
      <c r="M1216" s="56"/>
      <c r="N1216" s="22"/>
      <c r="O1216" s="35"/>
      <c r="P1216" s="35"/>
      <c r="Q1216" s="408">
        <f>SUM(Q1217:Q1219)</f>
        <v>57024000</v>
      </c>
      <c r="R1216" s="897"/>
    </row>
    <row r="1217" spans="1:18" ht="17.100000000000001" customHeight="1" x14ac:dyDescent="0.2">
      <c r="A1217" s="35"/>
      <c r="B1217" s="8"/>
      <c r="C1217" s="9" t="s">
        <v>18</v>
      </c>
      <c r="D1217" s="5"/>
      <c r="E1217" s="5"/>
      <c r="F1217" s="5" t="s">
        <v>9</v>
      </c>
      <c r="G1217" s="896">
        <v>6</v>
      </c>
      <c r="H1217" s="896" t="s">
        <v>10</v>
      </c>
      <c r="I1217" s="896" t="s">
        <v>11</v>
      </c>
      <c r="J1217" s="896">
        <f>J1207</f>
        <v>144</v>
      </c>
      <c r="K1217" s="896" t="s">
        <v>8</v>
      </c>
      <c r="L1217" s="5" t="s">
        <v>14</v>
      </c>
      <c r="M1217" s="56"/>
      <c r="N1217" s="22">
        <f>G1217*J1217</f>
        <v>864</v>
      </c>
      <c r="O1217" s="35" t="s">
        <v>24</v>
      </c>
      <c r="P1217" s="38">
        <v>22000</v>
      </c>
      <c r="Q1217" s="408">
        <f>N1217*P1217</f>
        <v>19008000</v>
      </c>
      <c r="R1217" s="897"/>
    </row>
    <row r="1218" spans="1:18" ht="17.100000000000001" customHeight="1" x14ac:dyDescent="0.2">
      <c r="A1218" s="1"/>
      <c r="B1218" s="8"/>
      <c r="C1218" s="9" t="s">
        <v>235</v>
      </c>
      <c r="D1218" s="5"/>
      <c r="E1218" s="5"/>
      <c r="F1218" s="5" t="s">
        <v>9</v>
      </c>
      <c r="G1218" s="896">
        <v>6</v>
      </c>
      <c r="H1218" s="896" t="s">
        <v>10</v>
      </c>
      <c r="I1218" s="896" t="s">
        <v>11</v>
      </c>
      <c r="J1218" s="896">
        <v>144</v>
      </c>
      <c r="K1218" s="896" t="s">
        <v>8</v>
      </c>
      <c r="L1218" s="5" t="s">
        <v>14</v>
      </c>
      <c r="M1218" s="896"/>
      <c r="N1218" s="22">
        <f>G1218*J1218</f>
        <v>864</v>
      </c>
      <c r="O1218" s="1" t="s">
        <v>24</v>
      </c>
      <c r="P1218" s="38">
        <v>39000</v>
      </c>
      <c r="Q1218" s="370">
        <f>N1218*P1218</f>
        <v>33696000</v>
      </c>
      <c r="R1218" s="897"/>
    </row>
    <row r="1219" spans="1:18" ht="17.100000000000001" customHeight="1" x14ac:dyDescent="0.2">
      <c r="A1219" s="35"/>
      <c r="B1219" s="8"/>
      <c r="C1219" s="9" t="s">
        <v>27</v>
      </c>
      <c r="D1219" s="5"/>
      <c r="E1219" s="5"/>
      <c r="F1219" s="5" t="s">
        <v>9</v>
      </c>
      <c r="G1219" s="896">
        <v>6</v>
      </c>
      <c r="H1219" s="896" t="s">
        <v>10</v>
      </c>
      <c r="I1219" s="896" t="s">
        <v>11</v>
      </c>
      <c r="J1219" s="896">
        <f>J1217</f>
        <v>144</v>
      </c>
      <c r="K1219" s="896" t="s">
        <v>8</v>
      </c>
      <c r="L1219" s="5" t="s">
        <v>14</v>
      </c>
      <c r="M1219" s="56"/>
      <c r="N1219" s="22">
        <f>G1219*J1219</f>
        <v>864</v>
      </c>
      <c r="O1219" s="35" t="s">
        <v>24</v>
      </c>
      <c r="P1219" s="38">
        <v>5000</v>
      </c>
      <c r="Q1219" s="408">
        <f>N1219*P1219</f>
        <v>4320000</v>
      </c>
      <c r="R1219" s="897"/>
    </row>
    <row r="1220" spans="1:18" ht="17.100000000000001" customHeight="1" x14ac:dyDescent="0.2">
      <c r="A1220" s="35"/>
      <c r="B1220" s="56"/>
      <c r="C1220" s="37"/>
      <c r="D1220" s="37"/>
      <c r="E1220" s="5"/>
      <c r="F1220" s="56"/>
      <c r="G1220" s="56"/>
      <c r="H1220" s="56"/>
      <c r="I1220" s="56"/>
      <c r="J1220" s="56"/>
      <c r="K1220" s="56"/>
      <c r="L1220" s="56"/>
      <c r="M1220" s="56"/>
      <c r="N1220" s="22"/>
      <c r="O1220" s="35"/>
      <c r="P1220" s="35"/>
      <c r="Q1220" s="415"/>
      <c r="R1220" s="897"/>
    </row>
    <row r="1221" spans="1:18" ht="17.100000000000001" customHeight="1" x14ac:dyDescent="0.2">
      <c r="A1221" s="158" t="s">
        <v>158</v>
      </c>
      <c r="B1221" s="109" t="s">
        <v>159</v>
      </c>
      <c r="C1221" s="109"/>
      <c r="D1221" s="109"/>
      <c r="E1221" s="159"/>
      <c r="F1221" s="109"/>
      <c r="G1221" s="160"/>
      <c r="H1221" s="160"/>
      <c r="I1221" s="160"/>
      <c r="J1221" s="160"/>
      <c r="K1221" s="160"/>
      <c r="L1221" s="160"/>
      <c r="M1221" s="160"/>
      <c r="N1221" s="158"/>
      <c r="O1221" s="158"/>
      <c r="P1221" s="131"/>
      <c r="Q1221" s="416">
        <f>Q1225+Q1223</f>
        <v>96619000</v>
      </c>
      <c r="R1221" s="897"/>
    </row>
    <row r="1222" spans="1:18" s="54" customFormat="1" ht="17.100000000000001" customHeight="1" x14ac:dyDescent="0.35">
      <c r="A1222" s="51">
        <v>521119</v>
      </c>
      <c r="B1222" s="1056" t="s">
        <v>56</v>
      </c>
      <c r="C1222" s="1057"/>
      <c r="D1222" s="1057"/>
      <c r="E1222" s="1057"/>
      <c r="F1222" s="1057"/>
      <c r="G1222" s="1057"/>
      <c r="H1222" s="1057"/>
      <c r="I1222" s="1057"/>
      <c r="J1222" s="1057"/>
      <c r="K1222" s="1057"/>
      <c r="L1222" s="1057"/>
      <c r="M1222" s="56"/>
      <c r="N1222" s="1"/>
      <c r="O1222" s="35"/>
      <c r="P1222" s="36"/>
      <c r="Q1222" s="457">
        <f>Q1223</f>
        <v>93619000</v>
      </c>
      <c r="R1222" s="454" t="s">
        <v>571</v>
      </c>
    </row>
    <row r="1223" spans="1:18" s="54" customFormat="1" ht="17.100000000000001" customHeight="1" x14ac:dyDescent="0.2">
      <c r="A1223" s="72"/>
      <c r="B1223" s="5" t="s">
        <v>20</v>
      </c>
      <c r="C1223" s="5" t="s">
        <v>161</v>
      </c>
      <c r="D1223" s="5"/>
      <c r="E1223" s="5"/>
      <c r="F1223" s="5"/>
      <c r="G1223" s="5"/>
      <c r="H1223" s="5"/>
      <c r="I1223" s="5"/>
      <c r="J1223" s="5"/>
      <c r="K1223" s="5"/>
      <c r="L1223" s="5"/>
      <c r="M1223" s="896"/>
      <c r="N1223" s="1">
        <v>1</v>
      </c>
      <c r="O1223" s="1" t="s">
        <v>366</v>
      </c>
      <c r="P1223" s="17">
        <v>93619000</v>
      </c>
      <c r="Q1223" s="370">
        <f>N1223*P1223</f>
        <v>93619000</v>
      </c>
      <c r="R1223" s="454"/>
    </row>
    <row r="1224" spans="1:18" ht="17.100000000000001" customHeight="1" x14ac:dyDescent="0.35">
      <c r="A1224" s="73">
        <v>521811</v>
      </c>
      <c r="B1224" s="111" t="s">
        <v>49</v>
      </c>
      <c r="C1224" s="111"/>
      <c r="D1224" s="111"/>
      <c r="E1224" s="112"/>
      <c r="F1224" s="74"/>
      <c r="G1224" s="75"/>
      <c r="H1224" s="75"/>
      <c r="I1224" s="75"/>
      <c r="J1224" s="75"/>
      <c r="K1224" s="75"/>
      <c r="L1224" s="75"/>
      <c r="M1224" s="75"/>
      <c r="N1224" s="73"/>
      <c r="O1224" s="73"/>
      <c r="P1224" s="14"/>
      <c r="Q1224" s="458">
        <f>Q1225</f>
        <v>3000000</v>
      </c>
      <c r="R1224" s="454" t="s">
        <v>571</v>
      </c>
    </row>
    <row r="1225" spans="1:18" s="129" customFormat="1" ht="17.100000000000001" customHeight="1" x14ac:dyDescent="0.2">
      <c r="A1225" s="1"/>
      <c r="B1225" s="5" t="s">
        <v>20</v>
      </c>
      <c r="C1225" s="5" t="s">
        <v>160</v>
      </c>
      <c r="D1225" s="5"/>
      <c r="E1225" s="5"/>
      <c r="F1225" s="5"/>
      <c r="G1225" s="5"/>
      <c r="H1225" s="5"/>
      <c r="I1225" s="5"/>
      <c r="J1225" s="5"/>
      <c r="K1225" s="5"/>
      <c r="L1225" s="5"/>
      <c r="M1225" s="5"/>
      <c r="N1225" s="1">
        <v>60</v>
      </c>
      <c r="O1225" s="1" t="s">
        <v>258</v>
      </c>
      <c r="P1225" s="14">
        <v>50000</v>
      </c>
      <c r="Q1225" s="370">
        <f>N1225*P1225</f>
        <v>3000000</v>
      </c>
      <c r="R1225" s="145"/>
    </row>
    <row r="1226" spans="1:18" s="54" customFormat="1" ht="17.100000000000001" customHeight="1" x14ac:dyDescent="0.2">
      <c r="A1226" s="113"/>
      <c r="B1226" s="34"/>
      <c r="C1226" s="34"/>
      <c r="D1226" s="34"/>
      <c r="E1226" s="34"/>
      <c r="F1226" s="34"/>
      <c r="G1226" s="456"/>
      <c r="H1226" s="456"/>
      <c r="I1226" s="34"/>
      <c r="J1226" s="34"/>
      <c r="K1226" s="34"/>
      <c r="L1226" s="34"/>
      <c r="M1226" s="456"/>
      <c r="N1226" s="11"/>
      <c r="O1226" s="11"/>
      <c r="P1226" s="103"/>
      <c r="Q1226" s="386"/>
      <c r="R1226" s="454"/>
    </row>
    <row r="1227" spans="1:18" s="54" customFormat="1" ht="17.100000000000001" customHeight="1" x14ac:dyDescent="0.2">
      <c r="A1227" s="128" t="s">
        <v>165</v>
      </c>
      <c r="B1227" s="85" t="s">
        <v>166</v>
      </c>
      <c r="C1227" s="904"/>
      <c r="D1227" s="161"/>
      <c r="E1227" s="85"/>
      <c r="F1227" s="85"/>
      <c r="G1227" s="85"/>
      <c r="H1227" s="85"/>
      <c r="I1227" s="85"/>
      <c r="J1227" s="85"/>
      <c r="K1227" s="85"/>
      <c r="L1227" s="85"/>
      <c r="M1227" s="85"/>
      <c r="N1227" s="133"/>
      <c r="O1227" s="133"/>
      <c r="P1227" s="133"/>
      <c r="Q1227" s="368">
        <f>Q1228</f>
        <v>137428000</v>
      </c>
      <c r="R1227" s="454"/>
    </row>
    <row r="1228" spans="1:18" ht="17.100000000000001" customHeight="1" x14ac:dyDescent="0.35">
      <c r="A1228" s="44">
        <v>521119</v>
      </c>
      <c r="B1228" s="1056" t="s">
        <v>56</v>
      </c>
      <c r="C1228" s="1057"/>
      <c r="D1228" s="1057"/>
      <c r="E1228" s="1057"/>
      <c r="F1228" s="1057"/>
      <c r="G1228" s="1057"/>
      <c r="H1228" s="1057"/>
      <c r="I1228" s="1057"/>
      <c r="J1228" s="1057"/>
      <c r="K1228" s="1057"/>
      <c r="L1228" s="1057"/>
      <c r="M1228" s="896"/>
      <c r="N1228" s="6"/>
      <c r="O1228" s="6"/>
      <c r="P1228" s="6"/>
      <c r="Q1228" s="369">
        <f>Q1229</f>
        <v>137428000</v>
      </c>
      <c r="R1228" s="454" t="s">
        <v>571</v>
      </c>
    </row>
    <row r="1229" spans="1:18" s="54" customFormat="1" ht="17.100000000000001" customHeight="1" x14ac:dyDescent="0.2">
      <c r="A1229" s="51"/>
      <c r="B1229" s="2" t="s">
        <v>19</v>
      </c>
      <c r="C1229" s="2" t="s">
        <v>144</v>
      </c>
      <c r="D1229" s="2"/>
      <c r="E1229" s="2"/>
      <c r="F1229" s="2"/>
      <c r="G1229" s="2"/>
      <c r="H1229" s="2"/>
      <c r="I1229" s="2"/>
      <c r="J1229" s="2"/>
      <c r="K1229" s="2"/>
      <c r="L1229" s="2"/>
      <c r="M1229" s="896"/>
      <c r="N1229" s="6"/>
      <c r="O1229" s="6"/>
      <c r="P1229" s="6"/>
      <c r="Q1229" s="370">
        <f>Q1230+Q1238</f>
        <v>137428000</v>
      </c>
      <c r="R1229" s="454"/>
    </row>
    <row r="1230" spans="1:18" s="129" customFormat="1" ht="17.100000000000001" customHeight="1" x14ac:dyDescent="0.2">
      <c r="A1230" s="72"/>
      <c r="B1230" s="114"/>
      <c r="C1230" s="5" t="s">
        <v>590</v>
      </c>
      <c r="D1230" s="5"/>
      <c r="E1230" s="5"/>
      <c r="F1230" s="5"/>
      <c r="G1230" s="896"/>
      <c r="H1230" s="896"/>
      <c r="I1230" s="896"/>
      <c r="J1230" s="896"/>
      <c r="K1230" s="896"/>
      <c r="L1230" s="896"/>
      <c r="M1230" s="896"/>
      <c r="N1230" s="1"/>
      <c r="O1230" s="1"/>
      <c r="P1230" s="92"/>
      <c r="Q1230" s="370">
        <f>SUM(Q1231:Q1237)</f>
        <v>65604000</v>
      </c>
      <c r="R1230" s="145"/>
    </row>
    <row r="1231" spans="1:18" ht="17.100000000000001" customHeight="1" x14ac:dyDescent="0.2">
      <c r="A1231" s="6"/>
      <c r="B1231" s="5"/>
      <c r="C1231" s="9" t="s">
        <v>246</v>
      </c>
      <c r="D1231" s="5"/>
      <c r="E1231" s="5"/>
      <c r="F1231" s="5"/>
      <c r="G1231" s="5"/>
      <c r="H1231" s="5"/>
      <c r="I1231" s="5"/>
      <c r="J1231" s="5"/>
      <c r="K1231" s="5"/>
      <c r="L1231" s="5"/>
      <c r="M1231" s="5"/>
      <c r="N1231" s="6">
        <v>41</v>
      </c>
      <c r="O1231" s="6" t="s">
        <v>250</v>
      </c>
      <c r="P1231" s="92">
        <v>303000</v>
      </c>
      <c r="Q1231" s="370">
        <f>N1231*P1231</f>
        <v>12423000</v>
      </c>
      <c r="R1231" s="897"/>
    </row>
    <row r="1232" spans="1:18" ht="17.100000000000001" customHeight="1" x14ac:dyDescent="0.2">
      <c r="A1232" s="6"/>
      <c r="B1232" s="5"/>
      <c r="C1232" s="9" t="s">
        <v>247</v>
      </c>
      <c r="D1232" s="5"/>
      <c r="E1232" s="5"/>
      <c r="F1232" s="5"/>
      <c r="G1232" s="5"/>
      <c r="H1232" s="5"/>
      <c r="I1232" s="5"/>
      <c r="J1232" s="5"/>
      <c r="K1232" s="5"/>
      <c r="L1232" s="5"/>
      <c r="M1232" s="5"/>
      <c r="N1232" s="6">
        <v>11</v>
      </c>
      <c r="O1232" s="6" t="s">
        <v>250</v>
      </c>
      <c r="P1232" s="92">
        <v>1405000</v>
      </c>
      <c r="Q1232" s="370">
        <f t="shared" ref="Q1232:Q1237" si="119">N1232*P1232</f>
        <v>15455000</v>
      </c>
      <c r="R1232" s="897"/>
    </row>
    <row r="1233" spans="1:18" ht="17.100000000000001" customHeight="1" x14ac:dyDescent="0.2">
      <c r="A1233" s="6"/>
      <c r="B1233" s="5"/>
      <c r="C1233" s="9" t="s">
        <v>248</v>
      </c>
      <c r="D1233" s="5"/>
      <c r="E1233" s="5"/>
      <c r="F1233" s="5"/>
      <c r="G1233" s="5"/>
      <c r="H1233" s="5"/>
      <c r="I1233" s="5"/>
      <c r="J1233" s="5"/>
      <c r="K1233" s="5"/>
      <c r="L1233" s="5"/>
      <c r="M1233" s="5"/>
      <c r="N1233" s="6">
        <v>6</v>
      </c>
      <c r="O1233" s="6" t="s">
        <v>250</v>
      </c>
      <c r="P1233" s="92">
        <v>2621000</v>
      </c>
      <c r="Q1233" s="370">
        <f t="shared" si="119"/>
        <v>15726000</v>
      </c>
      <c r="R1233" s="897"/>
    </row>
    <row r="1234" spans="1:18" ht="17.100000000000001" customHeight="1" x14ac:dyDescent="0.2">
      <c r="A1234" s="6"/>
      <c r="B1234" s="5"/>
      <c r="C1234" s="9" t="s">
        <v>587</v>
      </c>
      <c r="D1234" s="5"/>
      <c r="E1234" s="5"/>
      <c r="F1234" s="5"/>
      <c r="G1234" s="5"/>
      <c r="H1234" s="5"/>
      <c r="I1234" s="5"/>
      <c r="J1234" s="5"/>
      <c r="K1234" s="5"/>
      <c r="L1234" s="5"/>
      <c r="M1234" s="5"/>
      <c r="N1234" s="6">
        <v>4</v>
      </c>
      <c r="O1234" s="6" t="s">
        <v>577</v>
      </c>
      <c r="P1234" s="92">
        <v>2000000</v>
      </c>
      <c r="Q1234" s="370">
        <f t="shared" si="119"/>
        <v>8000000</v>
      </c>
      <c r="R1234" s="897"/>
    </row>
    <row r="1235" spans="1:18" ht="17.100000000000001" customHeight="1" x14ac:dyDescent="0.2">
      <c r="A1235" s="6"/>
      <c r="B1235" s="5"/>
      <c r="C1235" s="9" t="s">
        <v>588</v>
      </c>
      <c r="D1235" s="5"/>
      <c r="E1235" s="5"/>
      <c r="F1235" s="5"/>
      <c r="G1235" s="5"/>
      <c r="H1235" s="5"/>
      <c r="I1235" s="5"/>
      <c r="J1235" s="5"/>
      <c r="K1235" s="5"/>
      <c r="L1235" s="5"/>
      <c r="M1235" s="5"/>
      <c r="N1235" s="6">
        <v>2</v>
      </c>
      <c r="O1235" s="6" t="s">
        <v>577</v>
      </c>
      <c r="P1235" s="92">
        <v>2500000</v>
      </c>
      <c r="Q1235" s="370">
        <f t="shared" si="119"/>
        <v>5000000</v>
      </c>
      <c r="R1235" s="897"/>
    </row>
    <row r="1236" spans="1:18" ht="17.100000000000001" customHeight="1" x14ac:dyDescent="0.2">
      <c r="A1236" s="6"/>
      <c r="B1236" s="5"/>
      <c r="C1236" s="9" t="s">
        <v>589</v>
      </c>
      <c r="D1236" s="5"/>
      <c r="E1236" s="5"/>
      <c r="F1236" s="5"/>
      <c r="G1236" s="5"/>
      <c r="H1236" s="5"/>
      <c r="I1236" s="5"/>
      <c r="J1236" s="5"/>
      <c r="K1236" s="5"/>
      <c r="L1236" s="5"/>
      <c r="M1236" s="5"/>
      <c r="N1236" s="6">
        <v>12</v>
      </c>
      <c r="O1236" s="6" t="s">
        <v>233</v>
      </c>
      <c r="P1236" s="92">
        <v>500000</v>
      </c>
      <c r="Q1236" s="370">
        <f t="shared" si="119"/>
        <v>6000000</v>
      </c>
      <c r="R1236" s="897"/>
    </row>
    <row r="1237" spans="1:18" ht="17.100000000000001" customHeight="1" x14ac:dyDescent="0.2">
      <c r="A1237" s="6"/>
      <c r="B1237" s="5"/>
      <c r="C1237" s="9" t="s">
        <v>249</v>
      </c>
      <c r="D1237" s="5"/>
      <c r="E1237" s="5"/>
      <c r="F1237" s="5"/>
      <c r="G1237" s="5"/>
      <c r="H1237" s="5"/>
      <c r="I1237" s="5"/>
      <c r="J1237" s="5"/>
      <c r="K1237" s="5"/>
      <c r="L1237" s="5"/>
      <c r="M1237" s="5"/>
      <c r="N1237" s="6">
        <v>12</v>
      </c>
      <c r="O1237" s="6" t="s">
        <v>233</v>
      </c>
      <c r="P1237" s="92">
        <v>250000</v>
      </c>
      <c r="Q1237" s="370">
        <f t="shared" si="119"/>
        <v>3000000</v>
      </c>
      <c r="R1237" s="897"/>
    </row>
    <row r="1238" spans="1:18" ht="17.100000000000001" customHeight="1" x14ac:dyDescent="0.2">
      <c r="A1238" s="6"/>
      <c r="B1238" s="5"/>
      <c r="C1238" s="5" t="s">
        <v>591</v>
      </c>
      <c r="D1238" s="5"/>
      <c r="E1238" s="5"/>
      <c r="F1238" s="5"/>
      <c r="G1238" s="5"/>
      <c r="H1238" s="5"/>
      <c r="I1238" s="5"/>
      <c r="J1238" s="5"/>
      <c r="K1238" s="5"/>
      <c r="L1238" s="5"/>
      <c r="M1238" s="5"/>
      <c r="N1238" s="6"/>
      <c r="O1238" s="6"/>
      <c r="P1238" s="6"/>
      <c r="Q1238" s="370">
        <f>SUM(Q1240:Q1242)</f>
        <v>71824000</v>
      </c>
      <c r="R1238" s="897"/>
    </row>
    <row r="1239" spans="1:18" ht="17.100000000000001" customHeight="1" x14ac:dyDescent="0.2">
      <c r="A1239" s="6"/>
      <c r="B1239" s="5"/>
      <c r="C1239" s="5" t="s">
        <v>251</v>
      </c>
      <c r="D1239" s="5"/>
      <c r="E1239" s="5"/>
      <c r="F1239" s="5"/>
      <c r="G1239" s="5"/>
      <c r="H1239" s="5"/>
      <c r="I1239" s="5"/>
      <c r="J1239" s="5"/>
      <c r="K1239" s="5"/>
      <c r="L1239" s="5"/>
      <c r="M1239" s="5"/>
      <c r="N1239" s="6"/>
      <c r="O1239" s="6"/>
      <c r="P1239" s="6"/>
      <c r="Q1239" s="8"/>
      <c r="R1239" s="897"/>
    </row>
    <row r="1240" spans="1:18" ht="17.100000000000001" customHeight="1" x14ac:dyDescent="0.2">
      <c r="A1240" s="6"/>
      <c r="B1240" s="5"/>
      <c r="C1240" s="9" t="s">
        <v>252</v>
      </c>
      <c r="D1240" s="5"/>
      <c r="E1240" s="5"/>
      <c r="F1240" s="5"/>
      <c r="G1240" s="5"/>
      <c r="H1240" s="5"/>
      <c r="I1240" s="5"/>
      <c r="J1240" s="5"/>
      <c r="K1240" s="5"/>
      <c r="L1240" s="5"/>
      <c r="M1240" s="5"/>
      <c r="N1240" s="6">
        <v>2</v>
      </c>
      <c r="O1240" s="6" t="s">
        <v>250</v>
      </c>
      <c r="P1240" s="92">
        <v>6792000</v>
      </c>
      <c r="Q1240" s="370">
        <f>N1240*P1240</f>
        <v>13584000</v>
      </c>
      <c r="R1240" s="897"/>
    </row>
    <row r="1241" spans="1:18" ht="17.100000000000001" customHeight="1" x14ac:dyDescent="0.2">
      <c r="A1241" s="6"/>
      <c r="B1241" s="5"/>
      <c r="C1241" s="9" t="s">
        <v>253</v>
      </c>
      <c r="D1241" s="5"/>
      <c r="E1241" s="5"/>
      <c r="F1241" s="5"/>
      <c r="G1241" s="5"/>
      <c r="H1241" s="5"/>
      <c r="I1241" s="5"/>
      <c r="J1241" s="5"/>
      <c r="K1241" s="5"/>
      <c r="L1241" s="5"/>
      <c r="M1241" s="5"/>
      <c r="N1241" s="6">
        <v>5</v>
      </c>
      <c r="O1241" s="6" t="s">
        <v>250</v>
      </c>
      <c r="P1241" s="92">
        <v>4844000</v>
      </c>
      <c r="Q1241" s="370">
        <f>N1241*P1241</f>
        <v>24220000</v>
      </c>
      <c r="R1241" s="897"/>
    </row>
    <row r="1242" spans="1:18" ht="17.100000000000001" customHeight="1" x14ac:dyDescent="0.2">
      <c r="A1242" s="6"/>
      <c r="B1242" s="5"/>
      <c r="C1242" s="9" t="s">
        <v>254</v>
      </c>
      <c r="D1242" s="5"/>
      <c r="E1242" s="5"/>
      <c r="F1242" s="5"/>
      <c r="G1242" s="5"/>
      <c r="H1242" s="5"/>
      <c r="I1242" s="5"/>
      <c r="J1242" s="5"/>
      <c r="K1242" s="5"/>
      <c r="L1242" s="5"/>
      <c r="M1242" s="5"/>
      <c r="N1242" s="6">
        <v>9</v>
      </c>
      <c r="O1242" s="6" t="s">
        <v>250</v>
      </c>
      <c r="P1242" s="92">
        <v>3780000</v>
      </c>
      <c r="Q1242" s="370">
        <f>N1242*P1242</f>
        <v>34020000</v>
      </c>
      <c r="R1242" s="897"/>
    </row>
    <row r="1243" spans="1:18" ht="17.100000000000001" customHeight="1" x14ac:dyDescent="0.2">
      <c r="A1243" s="6"/>
      <c r="B1243" s="5"/>
      <c r="C1243" s="9"/>
      <c r="D1243" s="5"/>
      <c r="E1243" s="5"/>
      <c r="F1243" s="5"/>
      <c r="G1243" s="5"/>
      <c r="H1243" s="5"/>
      <c r="I1243" s="5"/>
      <c r="J1243" s="5"/>
      <c r="K1243" s="5"/>
      <c r="L1243" s="5"/>
      <c r="M1243" s="5"/>
      <c r="N1243" s="6"/>
      <c r="O1243" s="6"/>
      <c r="P1243" s="92"/>
      <c r="Q1243" s="370"/>
      <c r="R1243" s="897"/>
    </row>
    <row r="1244" spans="1:18" ht="17.100000000000001" customHeight="1" x14ac:dyDescent="0.2">
      <c r="A1244" s="265" t="s">
        <v>592</v>
      </c>
      <c r="B1244" s="166" t="s">
        <v>949</v>
      </c>
      <c r="C1244" s="166"/>
      <c r="D1244" s="166"/>
      <c r="E1244" s="166"/>
      <c r="F1244" s="166"/>
      <c r="G1244" s="166"/>
      <c r="H1244" s="166"/>
      <c r="I1244" s="166"/>
      <c r="J1244" s="166"/>
      <c r="K1244" s="166"/>
      <c r="L1244" s="166"/>
      <c r="M1244" s="166"/>
      <c r="N1244" s="193"/>
      <c r="O1244" s="193"/>
      <c r="P1244" s="193"/>
      <c r="Q1244" s="389">
        <f>Q1245</f>
        <v>180888000</v>
      </c>
      <c r="R1244" s="897"/>
    </row>
    <row r="1245" spans="1:18" s="181" customFormat="1" ht="17.100000000000001" customHeight="1" x14ac:dyDescent="0.2">
      <c r="A1245" s="183" t="s">
        <v>948</v>
      </c>
      <c r="B1245" s="184" t="s">
        <v>950</v>
      </c>
      <c r="C1245" s="184"/>
      <c r="D1245" s="184"/>
      <c r="E1245" s="184"/>
      <c r="F1245" s="184"/>
      <c r="G1245" s="184"/>
      <c r="H1245" s="184"/>
      <c r="I1245" s="184"/>
      <c r="J1245" s="184"/>
      <c r="K1245" s="184"/>
      <c r="L1245" s="184"/>
      <c r="M1245" s="184"/>
      <c r="N1245" s="202">
        <v>12</v>
      </c>
      <c r="O1245" s="202" t="s">
        <v>234</v>
      </c>
      <c r="P1245" s="202"/>
      <c r="Q1245" s="400">
        <f>Q1246</f>
        <v>180888000</v>
      </c>
      <c r="R1245" s="421"/>
    </row>
    <row r="1246" spans="1:18" s="59" customFormat="1" ht="17.100000000000001" customHeight="1" x14ac:dyDescent="0.2">
      <c r="A1246" s="60" t="s">
        <v>51</v>
      </c>
      <c r="B1246" s="34" t="s">
        <v>52</v>
      </c>
      <c r="C1246" s="260"/>
      <c r="D1246" s="34"/>
      <c r="E1246" s="34"/>
      <c r="F1246" s="34"/>
      <c r="G1246" s="456"/>
      <c r="H1246" s="456"/>
      <c r="I1246" s="456"/>
      <c r="J1246" s="456"/>
      <c r="K1246" s="456"/>
      <c r="L1246" s="456"/>
      <c r="M1246" s="456"/>
      <c r="N1246" s="11"/>
      <c r="O1246" s="11"/>
      <c r="P1246" s="103"/>
      <c r="Q1246" s="386">
        <f>Q1247</f>
        <v>180888000</v>
      </c>
      <c r="R1246" s="424"/>
    </row>
    <row r="1247" spans="1:18" s="54" customFormat="1" ht="17.100000000000001" customHeight="1" x14ac:dyDescent="0.2">
      <c r="A1247" s="128" t="s">
        <v>799</v>
      </c>
      <c r="B1247" s="85" t="s">
        <v>800</v>
      </c>
      <c r="C1247" s="904"/>
      <c r="D1247" s="161"/>
      <c r="E1247" s="85"/>
      <c r="F1247" s="85"/>
      <c r="G1247" s="85"/>
      <c r="H1247" s="85"/>
      <c r="I1247" s="85"/>
      <c r="J1247" s="85"/>
      <c r="K1247" s="85"/>
      <c r="L1247" s="85"/>
      <c r="M1247" s="85"/>
      <c r="N1247" s="133"/>
      <c r="O1247" s="133"/>
      <c r="P1247" s="133"/>
      <c r="Q1247" s="368">
        <f>Q1248</f>
        <v>180888000</v>
      </c>
      <c r="R1247" s="454"/>
    </row>
    <row r="1248" spans="1:18" s="59" customFormat="1" ht="17.100000000000001" customHeight="1" x14ac:dyDescent="0.35">
      <c r="A1248" s="51">
        <v>521119</v>
      </c>
      <c r="B1248" s="1056" t="s">
        <v>56</v>
      </c>
      <c r="C1248" s="1057"/>
      <c r="D1248" s="1057"/>
      <c r="E1248" s="1057"/>
      <c r="F1248" s="1057"/>
      <c r="G1248" s="1057"/>
      <c r="H1248" s="1057"/>
      <c r="I1248" s="1057"/>
      <c r="J1248" s="1057"/>
      <c r="K1248" s="1057"/>
      <c r="L1248" s="1057"/>
      <c r="M1248" s="896"/>
      <c r="N1248" s="6"/>
      <c r="O1248" s="6"/>
      <c r="P1248" s="6"/>
      <c r="Q1248" s="369">
        <f>Q1249+Q1260</f>
        <v>180888000</v>
      </c>
      <c r="R1248" s="454" t="s">
        <v>562</v>
      </c>
    </row>
    <row r="1249" spans="1:18" s="129" customFormat="1" ht="17.100000000000001" customHeight="1" x14ac:dyDescent="0.2">
      <c r="A1249" s="72"/>
      <c r="B1249" s="114" t="s">
        <v>19</v>
      </c>
      <c r="C1249" s="5" t="s">
        <v>593</v>
      </c>
      <c r="D1249" s="5"/>
      <c r="E1249" s="5"/>
      <c r="F1249" s="5"/>
      <c r="G1249" s="896"/>
      <c r="H1249" s="896"/>
      <c r="I1249" s="896"/>
      <c r="J1249" s="896"/>
      <c r="K1249" s="896"/>
      <c r="L1249" s="896"/>
      <c r="M1249" s="896"/>
      <c r="N1249" s="1"/>
      <c r="O1249" s="1"/>
      <c r="P1249" s="92"/>
      <c r="Q1249" s="370">
        <f>Q1251+Q1255</f>
        <v>171888000</v>
      </c>
      <c r="R1249" s="145"/>
    </row>
    <row r="1250" spans="1:18" s="129" customFormat="1" ht="17.100000000000001" customHeight="1" x14ac:dyDescent="0.2">
      <c r="A1250" s="72"/>
      <c r="B1250" s="114"/>
      <c r="C1250" s="5" t="s">
        <v>594</v>
      </c>
      <c r="D1250" s="5"/>
      <c r="E1250" s="5"/>
      <c r="F1250" s="5"/>
      <c r="G1250" s="896"/>
      <c r="H1250" s="896"/>
      <c r="I1250" s="896"/>
      <c r="J1250" s="896"/>
      <c r="K1250" s="896"/>
      <c r="L1250" s="896"/>
      <c r="M1250" s="896"/>
      <c r="N1250" s="1"/>
      <c r="O1250" s="1"/>
      <c r="P1250" s="92"/>
      <c r="Q1250" s="370"/>
      <c r="R1250" s="145"/>
    </row>
    <row r="1251" spans="1:18" s="129" customFormat="1" ht="17.100000000000001" customHeight="1" x14ac:dyDescent="0.2">
      <c r="A1251" s="72"/>
      <c r="B1251" s="114"/>
      <c r="C1251" s="5" t="s">
        <v>595</v>
      </c>
      <c r="D1251" s="5"/>
      <c r="E1251" s="5"/>
      <c r="F1251" s="5"/>
      <c r="G1251" s="896"/>
      <c r="H1251" s="896"/>
      <c r="I1251" s="896"/>
      <c r="J1251" s="896"/>
      <c r="K1251" s="896"/>
      <c r="L1251" s="896"/>
      <c r="M1251" s="896"/>
      <c r="N1251" s="1"/>
      <c r="O1251" s="1"/>
      <c r="P1251" s="92"/>
      <c r="Q1251" s="370">
        <f>SUM(Q1252:Q1254)</f>
        <v>19584000</v>
      </c>
      <c r="R1251" s="145"/>
    </row>
    <row r="1252" spans="1:18" s="129" customFormat="1" ht="17.100000000000001" customHeight="1" x14ac:dyDescent="0.2">
      <c r="A1252" s="72"/>
      <c r="B1252" s="114"/>
      <c r="C1252" s="9" t="s">
        <v>574</v>
      </c>
      <c r="D1252" s="5" t="s">
        <v>118</v>
      </c>
      <c r="E1252" s="5">
        <v>20</v>
      </c>
      <c r="F1252" s="5" t="s">
        <v>213</v>
      </c>
      <c r="G1252" s="5" t="s">
        <v>11</v>
      </c>
      <c r="H1252" s="5">
        <v>1</v>
      </c>
      <c r="I1252" s="5" t="s">
        <v>660</v>
      </c>
      <c r="J1252" s="5" t="s">
        <v>11</v>
      </c>
      <c r="K1252" s="5">
        <v>12</v>
      </c>
      <c r="L1252" s="5" t="s">
        <v>21</v>
      </c>
      <c r="M1252" s="5" t="s">
        <v>119</v>
      </c>
      <c r="N1252" s="1">
        <f>E1252*H1252*K1252</f>
        <v>240</v>
      </c>
      <c r="O1252" s="1" t="s">
        <v>24</v>
      </c>
      <c r="P1252" s="92">
        <v>47000</v>
      </c>
      <c r="Q1252" s="370">
        <f>N1252*P1252</f>
        <v>11280000</v>
      </c>
      <c r="R1252" s="145"/>
    </row>
    <row r="1253" spans="1:18" s="129" customFormat="1" ht="17.100000000000001" customHeight="1" x14ac:dyDescent="0.2">
      <c r="A1253" s="72"/>
      <c r="B1253" s="114"/>
      <c r="C1253" s="9" t="s">
        <v>575</v>
      </c>
      <c r="D1253" s="5" t="s">
        <v>118</v>
      </c>
      <c r="E1253" s="5">
        <v>20</v>
      </c>
      <c r="F1253" s="5" t="s">
        <v>213</v>
      </c>
      <c r="G1253" s="5" t="s">
        <v>11</v>
      </c>
      <c r="H1253" s="5">
        <v>1</v>
      </c>
      <c r="I1253" s="5" t="s">
        <v>660</v>
      </c>
      <c r="J1253" s="5" t="s">
        <v>11</v>
      </c>
      <c r="K1253" s="5">
        <v>12</v>
      </c>
      <c r="L1253" s="5" t="s">
        <v>21</v>
      </c>
      <c r="M1253" s="5" t="s">
        <v>119</v>
      </c>
      <c r="N1253" s="1">
        <f>E1253*H1253*K1253</f>
        <v>240</v>
      </c>
      <c r="O1253" s="1" t="s">
        <v>24</v>
      </c>
      <c r="P1253" s="92">
        <v>20000</v>
      </c>
      <c r="Q1253" s="370">
        <f t="shared" ref="Q1253:Q1254" si="120">N1253*P1253</f>
        <v>4800000</v>
      </c>
      <c r="R1253" s="145"/>
    </row>
    <row r="1254" spans="1:18" s="129" customFormat="1" ht="17.100000000000001" customHeight="1" x14ac:dyDescent="0.2">
      <c r="A1254" s="72"/>
      <c r="B1254" s="114"/>
      <c r="C1254" s="9" t="s">
        <v>596</v>
      </c>
      <c r="D1254" s="5"/>
      <c r="E1254" s="5"/>
      <c r="F1254" s="5"/>
      <c r="G1254" s="5"/>
      <c r="H1254" s="5"/>
      <c r="I1254" s="5"/>
      <c r="J1254" s="5"/>
      <c r="K1254" s="5"/>
      <c r="L1254" s="5"/>
      <c r="M1254" s="5"/>
      <c r="N1254" s="1">
        <v>12</v>
      </c>
      <c r="O1254" s="1" t="s">
        <v>597</v>
      </c>
      <c r="P1254" s="92">
        <v>292000</v>
      </c>
      <c r="Q1254" s="370">
        <f t="shared" si="120"/>
        <v>3504000</v>
      </c>
      <c r="R1254" s="145"/>
    </row>
    <row r="1255" spans="1:18" s="129" customFormat="1" ht="17.100000000000001" customHeight="1" x14ac:dyDescent="0.2">
      <c r="A1255" s="72"/>
      <c r="B1255" s="114"/>
      <c r="C1255" s="5" t="s">
        <v>598</v>
      </c>
      <c r="D1255" s="5"/>
      <c r="E1255" s="5"/>
      <c r="F1255" s="5"/>
      <c r="G1255" s="896"/>
      <c r="H1255" s="896"/>
      <c r="I1255" s="896"/>
      <c r="J1255" s="896"/>
      <c r="K1255" s="896"/>
      <c r="L1255" s="896"/>
      <c r="M1255" s="896"/>
      <c r="N1255" s="1"/>
      <c r="O1255" s="1"/>
      <c r="P1255" s="92"/>
      <c r="Q1255" s="370">
        <f>SUM(Q1256:Q1259)</f>
        <v>152304000</v>
      </c>
      <c r="R1255" s="145"/>
    </row>
    <row r="1256" spans="1:18" s="129" customFormat="1" ht="17.100000000000001" customHeight="1" x14ac:dyDescent="0.2">
      <c r="A1256" s="72"/>
      <c r="B1256" s="114"/>
      <c r="C1256" s="9" t="s">
        <v>599</v>
      </c>
      <c r="D1256" s="5" t="s">
        <v>118</v>
      </c>
      <c r="E1256" s="5">
        <v>12</v>
      </c>
      <c r="F1256" s="5" t="s">
        <v>448</v>
      </c>
      <c r="G1256" s="5" t="s">
        <v>11</v>
      </c>
      <c r="H1256" s="5">
        <v>1</v>
      </c>
      <c r="I1256" s="5" t="s">
        <v>660</v>
      </c>
      <c r="J1256" s="5" t="s">
        <v>11</v>
      </c>
      <c r="K1256" s="5">
        <v>12</v>
      </c>
      <c r="L1256" s="5" t="s">
        <v>8</v>
      </c>
      <c r="M1256" s="5" t="s">
        <v>119</v>
      </c>
      <c r="N1256" s="1">
        <f>E1256*H1256*K1256</f>
        <v>144</v>
      </c>
      <c r="O1256" s="1" t="s">
        <v>24</v>
      </c>
      <c r="P1256" s="92">
        <v>446000</v>
      </c>
      <c r="Q1256" s="370">
        <f>N1256*P1256</f>
        <v>64224000</v>
      </c>
      <c r="R1256" s="145"/>
    </row>
    <row r="1257" spans="1:18" s="129" customFormat="1" ht="17.100000000000001" customHeight="1" x14ac:dyDescent="0.2">
      <c r="A1257" s="72"/>
      <c r="B1257" s="114"/>
      <c r="C1257" s="9" t="s">
        <v>600</v>
      </c>
      <c r="D1257" s="5" t="s">
        <v>118</v>
      </c>
      <c r="E1257" s="5">
        <v>20</v>
      </c>
      <c r="F1257" s="5" t="s">
        <v>448</v>
      </c>
      <c r="G1257" s="5" t="s">
        <v>11</v>
      </c>
      <c r="H1257" s="5">
        <v>1</v>
      </c>
      <c r="I1257" s="5" t="s">
        <v>660</v>
      </c>
      <c r="J1257" s="5" t="s">
        <v>11</v>
      </c>
      <c r="K1257" s="5">
        <v>12</v>
      </c>
      <c r="L1257" s="5" t="s">
        <v>8</v>
      </c>
      <c r="M1257" s="5" t="s">
        <v>119</v>
      </c>
      <c r="N1257" s="1">
        <f t="shared" ref="N1257:N1259" si="121">E1257*H1257*K1257</f>
        <v>240</v>
      </c>
      <c r="O1257" s="1" t="s">
        <v>24</v>
      </c>
      <c r="P1257" s="92">
        <v>50000</v>
      </c>
      <c r="Q1257" s="370">
        <f t="shared" ref="Q1257:Q1259" si="122">N1257*P1257</f>
        <v>12000000</v>
      </c>
      <c r="R1257" s="145"/>
    </row>
    <row r="1258" spans="1:18" s="129" customFormat="1" ht="17.100000000000001" customHeight="1" x14ac:dyDescent="0.2">
      <c r="A1258" s="72"/>
      <c r="B1258" s="114"/>
      <c r="C1258" s="9" t="s">
        <v>601</v>
      </c>
      <c r="D1258" s="5" t="s">
        <v>118</v>
      </c>
      <c r="E1258" s="5">
        <v>20</v>
      </c>
      <c r="F1258" s="5" t="s">
        <v>448</v>
      </c>
      <c r="G1258" s="5" t="s">
        <v>11</v>
      </c>
      <c r="H1258" s="5">
        <v>1</v>
      </c>
      <c r="I1258" s="5" t="s">
        <v>660</v>
      </c>
      <c r="J1258" s="5" t="s">
        <v>11</v>
      </c>
      <c r="K1258" s="5">
        <v>12</v>
      </c>
      <c r="L1258" s="5" t="s">
        <v>8</v>
      </c>
      <c r="M1258" s="5" t="s">
        <v>119</v>
      </c>
      <c r="N1258" s="1">
        <f t="shared" si="121"/>
        <v>240</v>
      </c>
      <c r="O1258" s="1" t="s">
        <v>24</v>
      </c>
      <c r="P1258" s="92">
        <v>300000</v>
      </c>
      <c r="Q1258" s="370">
        <f t="shared" si="122"/>
        <v>72000000</v>
      </c>
      <c r="R1258" s="145"/>
    </row>
    <row r="1259" spans="1:18" s="129" customFormat="1" ht="17.100000000000001" customHeight="1" x14ac:dyDescent="0.2">
      <c r="A1259" s="72"/>
      <c r="B1259" s="114"/>
      <c r="C1259" s="9" t="s">
        <v>602</v>
      </c>
      <c r="D1259" s="5" t="s">
        <v>118</v>
      </c>
      <c r="E1259" s="5">
        <v>20</v>
      </c>
      <c r="F1259" s="5" t="s">
        <v>448</v>
      </c>
      <c r="G1259" s="5" t="s">
        <v>11</v>
      </c>
      <c r="H1259" s="5">
        <v>1</v>
      </c>
      <c r="I1259" s="5" t="s">
        <v>660</v>
      </c>
      <c r="J1259" s="5" t="s">
        <v>11</v>
      </c>
      <c r="K1259" s="5">
        <v>12</v>
      </c>
      <c r="L1259" s="5" t="s">
        <v>8</v>
      </c>
      <c r="M1259" s="5" t="s">
        <v>119</v>
      </c>
      <c r="N1259" s="1">
        <f t="shared" si="121"/>
        <v>240</v>
      </c>
      <c r="O1259" s="1" t="s">
        <v>24</v>
      </c>
      <c r="P1259" s="92">
        <v>17000</v>
      </c>
      <c r="Q1259" s="370">
        <f t="shared" si="122"/>
        <v>4080000</v>
      </c>
      <c r="R1259" s="145"/>
    </row>
    <row r="1260" spans="1:18" s="129" customFormat="1" ht="17.100000000000001" customHeight="1" x14ac:dyDescent="0.2">
      <c r="A1260" s="72"/>
      <c r="B1260" s="114"/>
      <c r="C1260" s="9" t="s">
        <v>673</v>
      </c>
      <c r="D1260" s="5"/>
      <c r="E1260" s="5"/>
      <c r="F1260" s="5"/>
      <c r="G1260" s="5"/>
      <c r="H1260" s="5"/>
      <c r="I1260" s="5"/>
      <c r="J1260" s="5"/>
      <c r="K1260" s="5"/>
      <c r="L1260" s="5"/>
      <c r="M1260" s="5"/>
      <c r="N1260" s="1"/>
      <c r="O1260" s="1"/>
      <c r="P1260" s="92"/>
      <c r="Q1260" s="370">
        <f>Q1261</f>
        <v>9000000</v>
      </c>
      <c r="R1260" s="145"/>
    </row>
    <row r="1261" spans="1:18" s="129" customFormat="1" ht="17.100000000000001" customHeight="1" x14ac:dyDescent="0.2">
      <c r="A1261" s="72"/>
      <c r="B1261" s="114"/>
      <c r="C1261" s="9" t="s">
        <v>663</v>
      </c>
      <c r="D1261" s="5" t="s">
        <v>118</v>
      </c>
      <c r="E1261" s="5">
        <v>5</v>
      </c>
      <c r="F1261" s="5" t="s">
        <v>636</v>
      </c>
      <c r="G1261" s="5" t="s">
        <v>11</v>
      </c>
      <c r="H1261" s="5">
        <v>1</v>
      </c>
      <c r="I1261" s="5" t="s">
        <v>660</v>
      </c>
      <c r="J1261" s="5" t="s">
        <v>11</v>
      </c>
      <c r="K1261" s="5">
        <v>4</v>
      </c>
      <c r="L1261" s="5" t="s">
        <v>8</v>
      </c>
      <c r="M1261" s="5" t="s">
        <v>119</v>
      </c>
      <c r="N1261" s="1">
        <v>20</v>
      </c>
      <c r="O1261" s="1" t="s">
        <v>636</v>
      </c>
      <c r="P1261" s="92">
        <v>450000</v>
      </c>
      <c r="Q1261" s="370">
        <f>P1261*N1261</f>
        <v>9000000</v>
      </c>
      <c r="R1261" s="145"/>
    </row>
    <row r="1262" spans="1:18" s="129" customFormat="1" ht="17.100000000000001" customHeight="1" x14ac:dyDescent="0.2">
      <c r="A1262" s="72"/>
      <c r="B1262" s="114"/>
      <c r="C1262" s="5"/>
      <c r="D1262" s="5"/>
      <c r="E1262" s="5"/>
      <c r="F1262" s="5"/>
      <c r="G1262" s="896"/>
      <c r="H1262" s="896"/>
      <c r="I1262" s="896"/>
      <c r="J1262" s="896"/>
      <c r="K1262" s="896"/>
      <c r="L1262" s="896"/>
      <c r="M1262" s="896"/>
      <c r="N1262" s="1"/>
      <c r="O1262" s="1"/>
      <c r="P1262" s="92"/>
      <c r="Q1262" s="370"/>
      <c r="R1262" s="145"/>
    </row>
    <row r="1263" spans="1:18" ht="17.100000000000001" customHeight="1" x14ac:dyDescent="0.2">
      <c r="A1263" s="168">
        <v>5077</v>
      </c>
      <c r="B1263" s="166" t="s">
        <v>450</v>
      </c>
      <c r="C1263" s="166"/>
      <c r="D1263" s="166"/>
      <c r="E1263" s="166"/>
      <c r="F1263" s="166"/>
      <c r="G1263" s="166"/>
      <c r="H1263" s="166"/>
      <c r="I1263" s="166"/>
      <c r="J1263" s="166"/>
      <c r="K1263" s="166"/>
      <c r="L1263" s="166"/>
      <c r="M1263" s="166"/>
      <c r="N1263" s="193"/>
      <c r="O1263" s="193"/>
      <c r="P1263" s="193"/>
      <c r="Q1263" s="389">
        <f>Q1264</f>
        <v>18000000</v>
      </c>
      <c r="R1263" s="897"/>
    </row>
    <row r="1264" spans="1:18" s="181" customFormat="1" ht="17.100000000000001" customHeight="1" x14ac:dyDescent="0.2">
      <c r="A1264" s="183" t="s">
        <v>449</v>
      </c>
      <c r="B1264" s="184" t="s">
        <v>451</v>
      </c>
      <c r="C1264" s="184"/>
      <c r="D1264" s="184"/>
      <c r="E1264" s="184"/>
      <c r="F1264" s="184"/>
      <c r="G1264" s="184"/>
      <c r="H1264" s="184"/>
      <c r="I1264" s="184"/>
      <c r="J1264" s="184"/>
      <c r="K1264" s="184"/>
      <c r="L1264" s="184"/>
      <c r="M1264" s="184"/>
      <c r="N1264" s="202">
        <v>12</v>
      </c>
      <c r="O1264" s="202" t="s">
        <v>234</v>
      </c>
      <c r="P1264" s="202"/>
      <c r="Q1264" s="400">
        <f>Q1265</f>
        <v>18000000</v>
      </c>
      <c r="R1264" s="421"/>
    </row>
    <row r="1265" spans="1:18" s="59" customFormat="1" ht="17.100000000000001" customHeight="1" x14ac:dyDescent="0.2">
      <c r="A1265" s="60" t="s">
        <v>51</v>
      </c>
      <c r="B1265" s="34" t="s">
        <v>52</v>
      </c>
      <c r="C1265" s="260"/>
      <c r="D1265" s="34"/>
      <c r="E1265" s="34"/>
      <c r="F1265" s="34"/>
      <c r="G1265" s="456"/>
      <c r="H1265" s="456"/>
      <c r="I1265" s="456"/>
      <c r="J1265" s="456"/>
      <c r="K1265" s="456"/>
      <c r="L1265" s="456"/>
      <c r="M1265" s="456"/>
      <c r="N1265" s="11"/>
      <c r="O1265" s="11"/>
      <c r="P1265" s="103"/>
      <c r="Q1265" s="386">
        <f>Q1266</f>
        <v>18000000</v>
      </c>
      <c r="R1265" s="424"/>
    </row>
    <row r="1266" spans="1:18" s="54" customFormat="1" ht="17.100000000000001" customHeight="1" x14ac:dyDescent="0.2">
      <c r="A1266" s="128" t="s">
        <v>162</v>
      </c>
      <c r="B1266" s="85" t="s">
        <v>163</v>
      </c>
      <c r="C1266" s="904"/>
      <c r="D1266" s="161"/>
      <c r="E1266" s="85"/>
      <c r="F1266" s="85"/>
      <c r="G1266" s="85"/>
      <c r="H1266" s="85"/>
      <c r="I1266" s="85"/>
      <c r="J1266" s="85"/>
      <c r="K1266" s="85"/>
      <c r="L1266" s="85"/>
      <c r="M1266" s="85"/>
      <c r="N1266" s="133"/>
      <c r="O1266" s="133"/>
      <c r="P1266" s="133"/>
      <c r="Q1266" s="368">
        <f>Q1267</f>
        <v>18000000</v>
      </c>
      <c r="R1266" s="454"/>
    </row>
    <row r="1267" spans="1:18" s="59" customFormat="1" ht="17.100000000000001" customHeight="1" x14ac:dyDescent="0.35">
      <c r="A1267" s="51">
        <v>521119</v>
      </c>
      <c r="B1267" s="1056" t="s">
        <v>56</v>
      </c>
      <c r="C1267" s="1057"/>
      <c r="D1267" s="1057"/>
      <c r="E1267" s="1057"/>
      <c r="F1267" s="1057"/>
      <c r="G1267" s="1057"/>
      <c r="H1267" s="1057"/>
      <c r="I1267" s="1057"/>
      <c r="J1267" s="1057"/>
      <c r="K1267" s="1057"/>
      <c r="L1267" s="1057"/>
      <c r="M1267" s="896"/>
      <c r="N1267" s="6"/>
      <c r="O1267" s="6"/>
      <c r="P1267" s="6"/>
      <c r="Q1267" s="369">
        <f>Q1268</f>
        <v>18000000</v>
      </c>
      <c r="R1267" s="424"/>
    </row>
    <row r="1268" spans="1:18" s="129" customFormat="1" ht="17.100000000000001" customHeight="1" x14ac:dyDescent="0.2">
      <c r="A1268" s="72"/>
      <c r="B1268" s="114" t="s">
        <v>20</v>
      </c>
      <c r="C1268" s="5" t="s">
        <v>164</v>
      </c>
      <c r="D1268" s="5"/>
      <c r="E1268" s="5"/>
      <c r="F1268" s="5"/>
      <c r="G1268" s="896"/>
      <c r="H1268" s="896"/>
      <c r="I1268" s="896"/>
      <c r="J1268" s="896"/>
      <c r="K1268" s="896"/>
      <c r="L1268" s="896"/>
      <c r="M1268" s="896"/>
      <c r="N1268" s="1">
        <v>1</v>
      </c>
      <c r="O1268" s="1" t="s">
        <v>366</v>
      </c>
      <c r="P1268" s="92">
        <v>18000000</v>
      </c>
      <c r="Q1268" s="370">
        <f>N1268*P1268</f>
        <v>18000000</v>
      </c>
      <c r="R1268" s="454" t="s">
        <v>562</v>
      </c>
    </row>
    <row r="1269" spans="1:18" s="129" customFormat="1" ht="17.100000000000001" customHeight="1" x14ac:dyDescent="0.2">
      <c r="A1269" s="72"/>
      <c r="B1269" s="114"/>
      <c r="C1269" s="5"/>
      <c r="D1269" s="5"/>
      <c r="E1269" s="5"/>
      <c r="F1269" s="5"/>
      <c r="G1269" s="896"/>
      <c r="H1269" s="896"/>
      <c r="I1269" s="896"/>
      <c r="J1269" s="896"/>
      <c r="K1269" s="896"/>
      <c r="L1269" s="896"/>
      <c r="M1269" s="896"/>
      <c r="N1269" s="1"/>
      <c r="O1269" s="1"/>
      <c r="P1269" s="92"/>
      <c r="Q1269" s="370"/>
      <c r="R1269" s="145"/>
    </row>
    <row r="1270" spans="1:18" ht="17.100000000000001" customHeight="1" x14ac:dyDescent="0.2">
      <c r="A1270" s="168">
        <v>5080</v>
      </c>
      <c r="B1270" s="166" t="s">
        <v>453</v>
      </c>
      <c r="C1270" s="166"/>
      <c r="D1270" s="166"/>
      <c r="E1270" s="166"/>
      <c r="F1270" s="166"/>
      <c r="G1270" s="166"/>
      <c r="H1270" s="166"/>
      <c r="I1270" s="166"/>
      <c r="J1270" s="166"/>
      <c r="K1270" s="166"/>
      <c r="L1270" s="166"/>
      <c r="M1270" s="166"/>
      <c r="N1270" s="193"/>
      <c r="O1270" s="193"/>
      <c r="P1270" s="193"/>
      <c r="Q1270" s="389">
        <f>Q1271</f>
        <v>116220000</v>
      </c>
      <c r="R1270" s="897"/>
    </row>
    <row r="1271" spans="1:18" s="181" customFormat="1" ht="17.100000000000001" customHeight="1" x14ac:dyDescent="0.2">
      <c r="A1271" s="183" t="s">
        <v>452</v>
      </c>
      <c r="B1271" s="184" t="s">
        <v>454</v>
      </c>
      <c r="C1271" s="184"/>
      <c r="D1271" s="184"/>
      <c r="E1271" s="184"/>
      <c r="F1271" s="184"/>
      <c r="G1271" s="184"/>
      <c r="H1271" s="184"/>
      <c r="I1271" s="184"/>
      <c r="J1271" s="184"/>
      <c r="K1271" s="184"/>
      <c r="L1271" s="184"/>
      <c r="M1271" s="184"/>
      <c r="N1271" s="202">
        <v>12</v>
      </c>
      <c r="O1271" s="202" t="s">
        <v>234</v>
      </c>
      <c r="P1271" s="202"/>
      <c r="Q1271" s="400">
        <f>Q1272</f>
        <v>116220000</v>
      </c>
      <c r="R1271" s="421"/>
    </row>
    <row r="1272" spans="1:18" s="59" customFormat="1" ht="17.100000000000001" customHeight="1" x14ac:dyDescent="0.2">
      <c r="A1272" s="60" t="s">
        <v>51</v>
      </c>
      <c r="B1272" s="34" t="s">
        <v>52</v>
      </c>
      <c r="C1272" s="260"/>
      <c r="D1272" s="34"/>
      <c r="E1272" s="34"/>
      <c r="F1272" s="34"/>
      <c r="G1272" s="456"/>
      <c r="H1272" s="456"/>
      <c r="I1272" s="456"/>
      <c r="J1272" s="456"/>
      <c r="K1272" s="456"/>
      <c r="L1272" s="456"/>
      <c r="M1272" s="456"/>
      <c r="N1272" s="11"/>
      <c r="O1272" s="11"/>
      <c r="P1272" s="103"/>
      <c r="Q1272" s="386">
        <f>Q1273+Q1287</f>
        <v>116220000</v>
      </c>
      <c r="R1272" s="424"/>
    </row>
    <row r="1273" spans="1:18" s="54" customFormat="1" ht="17.100000000000001" customHeight="1" x14ac:dyDescent="0.2">
      <c r="A1273" s="128" t="s">
        <v>603</v>
      </c>
      <c r="B1273" s="85" t="s">
        <v>604</v>
      </c>
      <c r="C1273" s="904"/>
      <c r="D1273" s="161"/>
      <c r="E1273" s="85"/>
      <c r="F1273" s="85"/>
      <c r="G1273" s="85"/>
      <c r="H1273" s="85"/>
      <c r="I1273" s="85"/>
      <c r="J1273" s="85"/>
      <c r="K1273" s="85"/>
      <c r="L1273" s="85"/>
      <c r="M1273" s="85"/>
      <c r="N1273" s="133"/>
      <c r="O1273" s="133"/>
      <c r="P1273" s="133"/>
      <c r="Q1273" s="368">
        <f>Q1274</f>
        <v>53640000</v>
      </c>
      <c r="R1273" s="454"/>
    </row>
    <row r="1274" spans="1:18" s="59" customFormat="1" ht="17.100000000000001" customHeight="1" x14ac:dyDescent="0.35">
      <c r="A1274" s="51">
        <v>521119</v>
      </c>
      <c r="B1274" s="1056" t="s">
        <v>56</v>
      </c>
      <c r="C1274" s="1057"/>
      <c r="D1274" s="1057"/>
      <c r="E1274" s="1057"/>
      <c r="F1274" s="1057"/>
      <c r="G1274" s="1057"/>
      <c r="H1274" s="1057"/>
      <c r="I1274" s="1057"/>
      <c r="J1274" s="1057"/>
      <c r="K1274" s="1057"/>
      <c r="L1274" s="1057"/>
      <c r="M1274" s="896"/>
      <c r="N1274" s="6"/>
      <c r="O1274" s="6"/>
      <c r="P1274" s="6"/>
      <c r="Q1274" s="369">
        <f>Q1275+Q1281</f>
        <v>53640000</v>
      </c>
      <c r="R1274" s="454" t="s">
        <v>562</v>
      </c>
    </row>
    <row r="1275" spans="1:18" s="129" customFormat="1" ht="17.100000000000001" customHeight="1" x14ac:dyDescent="0.35">
      <c r="A1275" s="44"/>
      <c r="B1275" s="888"/>
      <c r="C1275" s="2" t="s">
        <v>852</v>
      </c>
      <c r="D1275" s="888"/>
      <c r="E1275" s="888"/>
      <c r="F1275" s="888"/>
      <c r="G1275" s="888"/>
      <c r="H1275" s="888"/>
      <c r="I1275" s="888"/>
      <c r="J1275" s="888"/>
      <c r="K1275" s="888"/>
      <c r="L1275" s="888"/>
      <c r="M1275" s="45"/>
      <c r="N1275" s="28"/>
      <c r="O1275" s="28"/>
      <c r="P1275" s="277"/>
      <c r="Q1275" s="394">
        <f>SUM(Q1276:Q1280)</f>
        <v>50861000</v>
      </c>
      <c r="R1275" s="145"/>
    </row>
    <row r="1276" spans="1:18" ht="17.100000000000001" customHeight="1" x14ac:dyDescent="0.2">
      <c r="A1276" s="1"/>
      <c r="B1276" s="5"/>
      <c r="C1276" s="9" t="s">
        <v>863</v>
      </c>
      <c r="D1276" s="5"/>
      <c r="E1276" s="5"/>
      <c r="F1276" s="5" t="s">
        <v>9</v>
      </c>
      <c r="G1276" s="896">
        <v>31</v>
      </c>
      <c r="H1276" s="896" t="s">
        <v>10</v>
      </c>
      <c r="I1276" s="896" t="s">
        <v>11</v>
      </c>
      <c r="J1276" s="896">
        <v>11</v>
      </c>
      <c r="K1276" s="896" t="s">
        <v>498</v>
      </c>
      <c r="L1276" s="5" t="s">
        <v>14</v>
      </c>
      <c r="M1276" s="896"/>
      <c r="N1276" s="22">
        <f>G1276*J1276</f>
        <v>341</v>
      </c>
      <c r="O1276" s="1" t="s">
        <v>16</v>
      </c>
      <c r="P1276" s="38">
        <v>82000</v>
      </c>
      <c r="Q1276" s="370">
        <f>P1276*N1276</f>
        <v>27962000</v>
      </c>
      <c r="R1276" s="897"/>
    </row>
    <row r="1277" spans="1:18" ht="17.100000000000001" customHeight="1" x14ac:dyDescent="0.2">
      <c r="A1277" s="1"/>
      <c r="B1277" s="8"/>
      <c r="C1277" s="9" t="s">
        <v>864</v>
      </c>
      <c r="D1277" s="5"/>
      <c r="E1277" s="5"/>
      <c r="F1277" s="5" t="s">
        <v>9</v>
      </c>
      <c r="G1277" s="896">
        <v>31</v>
      </c>
      <c r="H1277" s="896" t="s">
        <v>10</v>
      </c>
      <c r="I1277" s="896" t="s">
        <v>11</v>
      </c>
      <c r="J1277" s="896">
        <v>11</v>
      </c>
      <c r="K1277" s="896" t="s">
        <v>498</v>
      </c>
      <c r="L1277" s="5" t="s">
        <v>14</v>
      </c>
      <c r="M1277" s="896"/>
      <c r="N1277" s="22">
        <f>G1277*J1277</f>
        <v>341</v>
      </c>
      <c r="O1277" s="1" t="s">
        <v>16</v>
      </c>
      <c r="P1277" s="38">
        <v>40000</v>
      </c>
      <c r="Q1277" s="370">
        <f>N1277*P1277</f>
        <v>13640000</v>
      </c>
      <c r="R1277" s="897"/>
    </row>
    <row r="1278" spans="1:18" ht="17.100000000000001" customHeight="1" x14ac:dyDescent="0.2">
      <c r="A1278" s="1"/>
      <c r="B1278" s="8"/>
      <c r="C1278" s="9" t="s">
        <v>865</v>
      </c>
      <c r="D1278" s="5"/>
      <c r="E1278" s="5"/>
      <c r="F1278" s="5" t="s">
        <v>9</v>
      </c>
      <c r="G1278" s="896">
        <v>31</v>
      </c>
      <c r="H1278" s="896" t="s">
        <v>10</v>
      </c>
      <c r="I1278" s="896" t="s">
        <v>11</v>
      </c>
      <c r="J1278" s="896">
        <v>11</v>
      </c>
      <c r="K1278" s="896" t="s">
        <v>498</v>
      </c>
      <c r="L1278" s="5" t="s">
        <v>14</v>
      </c>
      <c r="M1278" s="896"/>
      <c r="N1278" s="22">
        <f>G1278*J1278</f>
        <v>341</v>
      </c>
      <c r="O1278" s="1" t="s">
        <v>16</v>
      </c>
      <c r="P1278" s="38">
        <v>19000</v>
      </c>
      <c r="Q1278" s="370">
        <f>P1278*N1278</f>
        <v>6479000</v>
      </c>
      <c r="R1278" s="897"/>
    </row>
    <row r="1279" spans="1:18" ht="17.100000000000001" customHeight="1" x14ac:dyDescent="0.2">
      <c r="A1279" s="1"/>
      <c r="B1279" s="8"/>
      <c r="C1279" s="9" t="s">
        <v>866</v>
      </c>
      <c r="D1279" s="5"/>
      <c r="E1279" s="5"/>
      <c r="F1279" s="5" t="s">
        <v>9</v>
      </c>
      <c r="G1279" s="896">
        <v>31</v>
      </c>
      <c r="H1279" s="896" t="s">
        <v>10</v>
      </c>
      <c r="I1279" s="896" t="s">
        <v>11</v>
      </c>
      <c r="J1279" s="896">
        <v>11</v>
      </c>
      <c r="K1279" s="896" t="s">
        <v>498</v>
      </c>
      <c r="L1279" s="5" t="s">
        <v>14</v>
      </c>
      <c r="M1279" s="896"/>
      <c r="N1279" s="22">
        <f>G1279*J1279</f>
        <v>341</v>
      </c>
      <c r="O1279" s="1" t="s">
        <v>16</v>
      </c>
      <c r="P1279" s="38">
        <v>8000</v>
      </c>
      <c r="Q1279" s="370">
        <f>P1279*N1279</f>
        <v>2728000</v>
      </c>
      <c r="R1279" s="897"/>
    </row>
    <row r="1280" spans="1:18" ht="17.100000000000001" customHeight="1" x14ac:dyDescent="0.2">
      <c r="A1280" s="1"/>
      <c r="B1280" s="8"/>
      <c r="C1280" s="9" t="s">
        <v>872</v>
      </c>
      <c r="D1280" s="5"/>
      <c r="E1280" s="5"/>
      <c r="F1280" s="5"/>
      <c r="G1280" s="896"/>
      <c r="H1280" s="896"/>
      <c r="I1280" s="896"/>
      <c r="J1280" s="896"/>
      <c r="K1280" s="896"/>
      <c r="L1280" s="5"/>
      <c r="M1280" s="896"/>
      <c r="N1280" s="22">
        <v>1</v>
      </c>
      <c r="O1280" s="1" t="s">
        <v>236</v>
      </c>
      <c r="P1280" s="38">
        <v>52000</v>
      </c>
      <c r="Q1280" s="370">
        <f>P1280*N1280</f>
        <v>52000</v>
      </c>
      <c r="R1280" s="897"/>
    </row>
    <row r="1281" spans="1:18" s="129" customFormat="1" ht="17.100000000000001" customHeight="1" x14ac:dyDescent="0.35">
      <c r="A1281" s="44"/>
      <c r="B1281" s="888"/>
      <c r="C1281" s="2" t="s">
        <v>854</v>
      </c>
      <c r="D1281" s="888"/>
      <c r="E1281" s="888"/>
      <c r="F1281" s="888"/>
      <c r="G1281" s="888"/>
      <c r="H1281" s="888"/>
      <c r="I1281" s="888"/>
      <c r="J1281" s="888"/>
      <c r="K1281" s="888"/>
      <c r="L1281" s="888"/>
      <c r="M1281" s="45"/>
      <c r="N1281" s="28"/>
      <c r="O1281" s="28"/>
      <c r="P1281" s="277"/>
      <c r="Q1281" s="394">
        <f>SUM(Q1282:Q1285)</f>
        <v>2779000</v>
      </c>
      <c r="R1281" s="145"/>
    </row>
    <row r="1282" spans="1:18" ht="17.100000000000001" customHeight="1" x14ac:dyDescent="0.2">
      <c r="A1282" s="1"/>
      <c r="B1282" s="5"/>
      <c r="C1282" s="9" t="s">
        <v>855</v>
      </c>
      <c r="D1282" s="5"/>
      <c r="E1282" s="5"/>
      <c r="F1282" s="5" t="s">
        <v>9</v>
      </c>
      <c r="G1282" s="896">
        <v>13</v>
      </c>
      <c r="H1282" s="896" t="s">
        <v>10</v>
      </c>
      <c r="I1282" s="896" t="s">
        <v>11</v>
      </c>
      <c r="J1282" s="896">
        <v>1</v>
      </c>
      <c r="K1282" s="896" t="s">
        <v>498</v>
      </c>
      <c r="L1282" s="5" t="s">
        <v>14</v>
      </c>
      <c r="M1282" s="896"/>
      <c r="N1282" s="22">
        <f>G1282*J1282</f>
        <v>13</v>
      </c>
      <c r="O1282" s="1" t="s">
        <v>16</v>
      </c>
      <c r="P1282" s="38">
        <v>82000</v>
      </c>
      <c r="Q1282" s="370">
        <f>P1282*N1282</f>
        <v>1066000</v>
      </c>
      <c r="R1282" s="897"/>
    </row>
    <row r="1283" spans="1:18" ht="17.100000000000001" customHeight="1" x14ac:dyDescent="0.2">
      <c r="A1283" s="1"/>
      <c r="B1283" s="8"/>
      <c r="C1283" s="9" t="s">
        <v>856</v>
      </c>
      <c r="D1283" s="5"/>
      <c r="E1283" s="5"/>
      <c r="F1283" s="5" t="s">
        <v>9</v>
      </c>
      <c r="G1283" s="896">
        <v>13</v>
      </c>
      <c r="H1283" s="896" t="s">
        <v>10</v>
      </c>
      <c r="I1283" s="896" t="s">
        <v>11</v>
      </c>
      <c r="J1283" s="896">
        <v>1</v>
      </c>
      <c r="K1283" s="896" t="s">
        <v>498</v>
      </c>
      <c r="L1283" s="5" t="s">
        <v>14</v>
      </c>
      <c r="M1283" s="896"/>
      <c r="N1283" s="22">
        <f>G1283*J1283</f>
        <v>13</v>
      </c>
      <c r="O1283" s="1" t="s">
        <v>16</v>
      </c>
      <c r="P1283" s="38">
        <v>29000</v>
      </c>
      <c r="Q1283" s="370">
        <f>N1283*P1283</f>
        <v>377000</v>
      </c>
      <c r="R1283" s="897"/>
    </row>
    <row r="1284" spans="1:18" ht="17.100000000000001" customHeight="1" x14ac:dyDescent="0.2">
      <c r="A1284" s="1"/>
      <c r="B1284" s="8"/>
      <c r="C1284" s="9" t="s">
        <v>857</v>
      </c>
      <c r="D1284" s="5"/>
      <c r="E1284" s="5"/>
      <c r="F1284" s="5" t="s">
        <v>9</v>
      </c>
      <c r="G1284" s="896">
        <v>13</v>
      </c>
      <c r="H1284" s="896" t="s">
        <v>10</v>
      </c>
      <c r="I1284" s="896" t="s">
        <v>11</v>
      </c>
      <c r="J1284" s="896">
        <v>1</v>
      </c>
      <c r="K1284" s="896" t="s">
        <v>498</v>
      </c>
      <c r="L1284" s="5" t="s">
        <v>14</v>
      </c>
      <c r="M1284" s="896"/>
      <c r="N1284" s="22">
        <f>G1284*J1284</f>
        <v>13</v>
      </c>
      <c r="O1284" s="1" t="s">
        <v>16</v>
      </c>
      <c r="P1284" s="38">
        <v>22000</v>
      </c>
      <c r="Q1284" s="370">
        <f>P1284*N1284</f>
        <v>286000</v>
      </c>
      <c r="R1284" s="897"/>
    </row>
    <row r="1285" spans="1:18" ht="17.100000000000001" customHeight="1" x14ac:dyDescent="0.2">
      <c r="A1285" s="1"/>
      <c r="B1285" s="8"/>
      <c r="C1285" s="9" t="s">
        <v>858</v>
      </c>
      <c r="D1285" s="5"/>
      <c r="E1285" s="5"/>
      <c r="F1285" s="5" t="s">
        <v>9</v>
      </c>
      <c r="G1285" s="896">
        <v>7</v>
      </c>
      <c r="H1285" s="896" t="s">
        <v>10</v>
      </c>
      <c r="I1285" s="896" t="s">
        <v>11</v>
      </c>
      <c r="J1285" s="896" t="s">
        <v>859</v>
      </c>
      <c r="K1285" s="896" t="s">
        <v>11</v>
      </c>
      <c r="L1285" s="5">
        <v>1</v>
      </c>
      <c r="M1285" s="896" t="s">
        <v>860</v>
      </c>
      <c r="N1285" s="22">
        <v>14</v>
      </c>
      <c r="O1285" s="1" t="s">
        <v>861</v>
      </c>
      <c r="P1285" s="38">
        <v>75000</v>
      </c>
      <c r="Q1285" s="370">
        <f>P1285*N1285</f>
        <v>1050000</v>
      </c>
      <c r="R1285" s="897"/>
    </row>
    <row r="1286" spans="1:18" ht="17.100000000000001" customHeight="1" x14ac:dyDescent="0.2">
      <c r="A1286" s="1"/>
      <c r="B1286" s="5"/>
      <c r="C1286" s="9"/>
      <c r="D1286" s="15"/>
      <c r="E1286" s="5"/>
      <c r="F1286" s="5"/>
      <c r="G1286" s="896"/>
      <c r="H1286" s="896"/>
      <c r="I1286" s="896"/>
      <c r="J1286" s="896"/>
      <c r="K1286" s="896"/>
      <c r="L1286" s="5"/>
      <c r="M1286" s="896"/>
      <c r="N1286" s="22"/>
      <c r="O1286" s="1"/>
      <c r="P1286" s="38"/>
      <c r="Q1286" s="370"/>
      <c r="R1286" s="897"/>
    </row>
    <row r="1287" spans="1:18" s="54" customFormat="1" ht="17.100000000000001" customHeight="1" x14ac:dyDescent="0.2">
      <c r="A1287" s="128" t="s">
        <v>873</v>
      </c>
      <c r="B1287" s="85" t="s">
        <v>874</v>
      </c>
      <c r="C1287" s="904"/>
      <c r="D1287" s="161"/>
      <c r="E1287" s="85"/>
      <c r="F1287" s="85"/>
      <c r="G1287" s="85"/>
      <c r="H1287" s="85"/>
      <c r="I1287" s="85"/>
      <c r="J1287" s="85"/>
      <c r="K1287" s="85"/>
      <c r="L1287" s="85"/>
      <c r="M1287" s="85"/>
      <c r="N1287" s="133"/>
      <c r="O1287" s="133"/>
      <c r="P1287" s="133"/>
      <c r="Q1287" s="368">
        <f>Q1288</f>
        <v>62580000</v>
      </c>
      <c r="R1287" s="454"/>
    </row>
    <row r="1288" spans="1:18" s="59" customFormat="1" ht="17.100000000000001" customHeight="1" x14ac:dyDescent="0.35">
      <c r="A1288" s="51">
        <v>521119</v>
      </c>
      <c r="B1288" s="1056" t="s">
        <v>56</v>
      </c>
      <c r="C1288" s="1057"/>
      <c r="D1288" s="1057"/>
      <c r="E1288" s="1057"/>
      <c r="F1288" s="1057"/>
      <c r="G1288" s="1057"/>
      <c r="H1288" s="1057"/>
      <c r="I1288" s="1057"/>
      <c r="J1288" s="1057"/>
      <c r="K1288" s="1057"/>
      <c r="L1288" s="1057"/>
      <c r="M1288" s="896"/>
      <c r="N1288" s="6"/>
      <c r="O1288" s="6"/>
      <c r="P1288" s="6"/>
      <c r="Q1288" s="369">
        <f>Q1289+Q1295</f>
        <v>62580000</v>
      </c>
      <c r="R1288" s="454" t="s">
        <v>562</v>
      </c>
    </row>
    <row r="1289" spans="1:18" s="129" customFormat="1" ht="17.100000000000001" customHeight="1" x14ac:dyDescent="0.35">
      <c r="A1289" s="44"/>
      <c r="B1289" s="888"/>
      <c r="C1289" s="2" t="s">
        <v>852</v>
      </c>
      <c r="D1289" s="888"/>
      <c r="E1289" s="888"/>
      <c r="F1289" s="888"/>
      <c r="G1289" s="888"/>
      <c r="H1289" s="888"/>
      <c r="I1289" s="888"/>
      <c r="J1289" s="888"/>
      <c r="K1289" s="888"/>
      <c r="L1289" s="888"/>
      <c r="M1289" s="45"/>
      <c r="N1289" s="28"/>
      <c r="O1289" s="28"/>
      <c r="P1289" s="277"/>
      <c r="Q1289" s="394">
        <f>SUM(Q1290:Q1294)</f>
        <v>58420000</v>
      </c>
      <c r="R1289" s="145"/>
    </row>
    <row r="1290" spans="1:18" ht="17.100000000000001" customHeight="1" x14ac:dyDescent="0.2">
      <c r="A1290" s="1"/>
      <c r="B1290" s="5"/>
      <c r="C1290" s="9" t="s">
        <v>863</v>
      </c>
      <c r="D1290" s="5"/>
      <c r="E1290" s="5"/>
      <c r="F1290" s="5" t="s">
        <v>9</v>
      </c>
      <c r="G1290" s="896">
        <v>28</v>
      </c>
      <c r="H1290" s="896" t="s">
        <v>10</v>
      </c>
      <c r="I1290" s="896" t="s">
        <v>11</v>
      </c>
      <c r="J1290" s="896">
        <v>14</v>
      </c>
      <c r="K1290" s="896" t="s">
        <v>498</v>
      </c>
      <c r="L1290" s="5" t="s">
        <v>14</v>
      </c>
      <c r="M1290" s="896"/>
      <c r="N1290" s="22">
        <f>G1290*J1290</f>
        <v>392</v>
      </c>
      <c r="O1290" s="1" t="s">
        <v>16</v>
      </c>
      <c r="P1290" s="38">
        <v>82000</v>
      </c>
      <c r="Q1290" s="370">
        <f>P1290*N1290</f>
        <v>32144000</v>
      </c>
      <c r="R1290" s="897"/>
    </row>
    <row r="1291" spans="1:18" ht="17.100000000000001" customHeight="1" x14ac:dyDescent="0.2">
      <c r="A1291" s="1"/>
      <c r="B1291" s="8"/>
      <c r="C1291" s="9" t="s">
        <v>864</v>
      </c>
      <c r="D1291" s="5"/>
      <c r="E1291" s="5"/>
      <c r="F1291" s="5" t="s">
        <v>9</v>
      </c>
      <c r="G1291" s="896">
        <v>28</v>
      </c>
      <c r="H1291" s="896" t="s">
        <v>10</v>
      </c>
      <c r="I1291" s="896" t="s">
        <v>11</v>
      </c>
      <c r="J1291" s="896">
        <v>14</v>
      </c>
      <c r="K1291" s="896" t="s">
        <v>498</v>
      </c>
      <c r="L1291" s="5" t="s">
        <v>14</v>
      </c>
      <c r="M1291" s="896"/>
      <c r="N1291" s="22">
        <f>G1291*J1291</f>
        <v>392</v>
      </c>
      <c r="O1291" s="1" t="s">
        <v>16</v>
      </c>
      <c r="P1291" s="38">
        <v>40000</v>
      </c>
      <c r="Q1291" s="370">
        <f>N1291*P1291</f>
        <v>15680000</v>
      </c>
      <c r="R1291" s="897"/>
    </row>
    <row r="1292" spans="1:18" ht="17.100000000000001" customHeight="1" x14ac:dyDescent="0.2">
      <c r="A1292" s="1"/>
      <c r="B1292" s="8"/>
      <c r="C1292" s="9" t="s">
        <v>865</v>
      </c>
      <c r="D1292" s="5"/>
      <c r="E1292" s="5"/>
      <c r="F1292" s="5" t="s">
        <v>9</v>
      </c>
      <c r="G1292" s="896">
        <v>28</v>
      </c>
      <c r="H1292" s="896" t="s">
        <v>10</v>
      </c>
      <c r="I1292" s="896" t="s">
        <v>11</v>
      </c>
      <c r="J1292" s="896">
        <v>14</v>
      </c>
      <c r="K1292" s="896" t="s">
        <v>498</v>
      </c>
      <c r="L1292" s="5" t="s">
        <v>14</v>
      </c>
      <c r="M1292" s="896"/>
      <c r="N1292" s="22">
        <f>G1292*J1292</f>
        <v>392</v>
      </c>
      <c r="O1292" s="1" t="s">
        <v>16</v>
      </c>
      <c r="P1292" s="38">
        <v>19000</v>
      </c>
      <c r="Q1292" s="370">
        <f>P1292*N1292</f>
        <v>7448000</v>
      </c>
      <c r="R1292" s="897"/>
    </row>
    <row r="1293" spans="1:18" ht="17.100000000000001" customHeight="1" x14ac:dyDescent="0.2">
      <c r="A1293" s="1"/>
      <c r="B1293" s="8"/>
      <c r="C1293" s="9" t="s">
        <v>866</v>
      </c>
      <c r="D1293" s="5"/>
      <c r="E1293" s="5"/>
      <c r="F1293" s="5" t="s">
        <v>9</v>
      </c>
      <c r="G1293" s="896">
        <v>28</v>
      </c>
      <c r="H1293" s="896" t="s">
        <v>10</v>
      </c>
      <c r="I1293" s="896" t="s">
        <v>11</v>
      </c>
      <c r="J1293" s="896">
        <v>14</v>
      </c>
      <c r="K1293" s="896" t="s">
        <v>498</v>
      </c>
      <c r="L1293" s="5" t="s">
        <v>14</v>
      </c>
      <c r="M1293" s="896"/>
      <c r="N1293" s="22">
        <f>G1293*J1293</f>
        <v>392</v>
      </c>
      <c r="O1293" s="1" t="s">
        <v>16</v>
      </c>
      <c r="P1293" s="38">
        <v>8000</v>
      </c>
      <c r="Q1293" s="370">
        <f>P1293*N1293</f>
        <v>3136000</v>
      </c>
      <c r="R1293" s="897"/>
    </row>
    <row r="1294" spans="1:18" ht="17.100000000000001" customHeight="1" x14ac:dyDescent="0.2">
      <c r="A1294" s="1"/>
      <c r="B1294" s="8"/>
      <c r="C1294" s="9" t="s">
        <v>872</v>
      </c>
      <c r="D1294" s="5"/>
      <c r="E1294" s="5"/>
      <c r="F1294" s="5"/>
      <c r="G1294" s="896"/>
      <c r="H1294" s="896"/>
      <c r="I1294" s="896"/>
      <c r="J1294" s="896"/>
      <c r="K1294" s="896"/>
      <c r="L1294" s="5"/>
      <c r="M1294" s="896"/>
      <c r="N1294" s="22">
        <v>1</v>
      </c>
      <c r="O1294" s="1" t="s">
        <v>236</v>
      </c>
      <c r="P1294" s="38">
        <v>12000</v>
      </c>
      <c r="Q1294" s="370">
        <f>P1294*N1294</f>
        <v>12000</v>
      </c>
      <c r="R1294" s="897"/>
    </row>
    <row r="1295" spans="1:18" s="129" customFormat="1" ht="17.100000000000001" customHeight="1" x14ac:dyDescent="0.35">
      <c r="A1295" s="44"/>
      <c r="B1295" s="888"/>
      <c r="C1295" s="2" t="s">
        <v>854</v>
      </c>
      <c r="D1295" s="888"/>
      <c r="E1295" s="888"/>
      <c r="F1295" s="888"/>
      <c r="G1295" s="888"/>
      <c r="H1295" s="888"/>
      <c r="I1295" s="888"/>
      <c r="J1295" s="888"/>
      <c r="K1295" s="888"/>
      <c r="L1295" s="888"/>
      <c r="M1295" s="45"/>
      <c r="N1295" s="28"/>
      <c r="O1295" s="28"/>
      <c r="P1295" s="277"/>
      <c r="Q1295" s="394">
        <f>SUM(Q1296:Q1299)</f>
        <v>4160000</v>
      </c>
      <c r="R1295" s="145"/>
    </row>
    <row r="1296" spans="1:18" ht="17.100000000000001" customHeight="1" x14ac:dyDescent="0.2">
      <c r="A1296" s="1"/>
      <c r="B1296" s="5"/>
      <c r="C1296" s="9" t="s">
        <v>855</v>
      </c>
      <c r="D1296" s="5"/>
      <c r="E1296" s="5"/>
      <c r="F1296" s="5" t="s">
        <v>9</v>
      </c>
      <c r="G1296" s="896">
        <v>20</v>
      </c>
      <c r="H1296" s="896" t="s">
        <v>10</v>
      </c>
      <c r="I1296" s="896" t="s">
        <v>11</v>
      </c>
      <c r="J1296" s="896">
        <v>1</v>
      </c>
      <c r="K1296" s="896" t="s">
        <v>498</v>
      </c>
      <c r="L1296" s="5" t="s">
        <v>14</v>
      </c>
      <c r="M1296" s="896"/>
      <c r="N1296" s="22">
        <f>G1296*J1296</f>
        <v>20</v>
      </c>
      <c r="O1296" s="1" t="s">
        <v>16</v>
      </c>
      <c r="P1296" s="38">
        <v>82000</v>
      </c>
      <c r="Q1296" s="370">
        <f>P1296*N1296</f>
        <v>1640000</v>
      </c>
      <c r="R1296" s="897"/>
    </row>
    <row r="1297" spans="1:18" ht="17.100000000000001" customHeight="1" x14ac:dyDescent="0.2">
      <c r="A1297" s="1"/>
      <c r="B1297" s="8"/>
      <c r="C1297" s="9" t="s">
        <v>856</v>
      </c>
      <c r="D1297" s="5"/>
      <c r="E1297" s="5"/>
      <c r="F1297" s="5" t="s">
        <v>9</v>
      </c>
      <c r="G1297" s="896">
        <v>20</v>
      </c>
      <c r="H1297" s="896" t="s">
        <v>10</v>
      </c>
      <c r="I1297" s="896" t="s">
        <v>11</v>
      </c>
      <c r="J1297" s="896">
        <v>1</v>
      </c>
      <c r="K1297" s="896" t="s">
        <v>498</v>
      </c>
      <c r="L1297" s="5" t="s">
        <v>14</v>
      </c>
      <c r="M1297" s="896"/>
      <c r="N1297" s="22">
        <f>G1297*J1297</f>
        <v>20</v>
      </c>
      <c r="O1297" s="1" t="s">
        <v>16</v>
      </c>
      <c r="P1297" s="38">
        <v>29000</v>
      </c>
      <c r="Q1297" s="370">
        <f>N1297*P1297</f>
        <v>580000</v>
      </c>
      <c r="R1297" s="897"/>
    </row>
    <row r="1298" spans="1:18" ht="17.100000000000001" customHeight="1" x14ac:dyDescent="0.2">
      <c r="A1298" s="1"/>
      <c r="B1298" s="8"/>
      <c r="C1298" s="9" t="s">
        <v>857</v>
      </c>
      <c r="D1298" s="5"/>
      <c r="E1298" s="5"/>
      <c r="F1298" s="5" t="s">
        <v>9</v>
      </c>
      <c r="G1298" s="896">
        <v>20</v>
      </c>
      <c r="H1298" s="896" t="s">
        <v>10</v>
      </c>
      <c r="I1298" s="896" t="s">
        <v>11</v>
      </c>
      <c r="J1298" s="896">
        <v>1</v>
      </c>
      <c r="K1298" s="896" t="s">
        <v>498</v>
      </c>
      <c r="L1298" s="5" t="s">
        <v>14</v>
      </c>
      <c r="M1298" s="896"/>
      <c r="N1298" s="22">
        <f>G1298*J1298</f>
        <v>20</v>
      </c>
      <c r="O1298" s="1" t="s">
        <v>16</v>
      </c>
      <c r="P1298" s="38">
        <v>22000</v>
      </c>
      <c r="Q1298" s="370">
        <f>P1298*N1298</f>
        <v>440000</v>
      </c>
      <c r="R1298" s="897"/>
    </row>
    <row r="1299" spans="1:18" ht="17.100000000000001" customHeight="1" x14ac:dyDescent="0.2">
      <c r="A1299" s="1"/>
      <c r="B1299" s="8"/>
      <c r="C1299" s="9" t="s">
        <v>858</v>
      </c>
      <c r="D1299" s="5"/>
      <c r="E1299" s="5"/>
      <c r="F1299" s="5" t="s">
        <v>9</v>
      </c>
      <c r="G1299" s="896">
        <v>10</v>
      </c>
      <c r="H1299" s="896" t="s">
        <v>10</v>
      </c>
      <c r="I1299" s="896" t="s">
        <v>11</v>
      </c>
      <c r="J1299" s="896" t="s">
        <v>859</v>
      </c>
      <c r="K1299" s="896" t="s">
        <v>11</v>
      </c>
      <c r="L1299" s="5">
        <v>1</v>
      </c>
      <c r="M1299" s="896" t="s">
        <v>860</v>
      </c>
      <c r="N1299" s="22">
        <v>20</v>
      </c>
      <c r="O1299" s="1" t="s">
        <v>861</v>
      </c>
      <c r="P1299" s="38">
        <v>75000</v>
      </c>
      <c r="Q1299" s="370">
        <f>P1299*N1299</f>
        <v>1500000</v>
      </c>
      <c r="R1299" s="897"/>
    </row>
    <row r="1300" spans="1:18" ht="17.100000000000001" customHeight="1" x14ac:dyDescent="0.2">
      <c r="A1300" s="1"/>
      <c r="B1300" s="5"/>
      <c r="C1300" s="9"/>
      <c r="D1300" s="5"/>
      <c r="E1300" s="5"/>
      <c r="F1300" s="5"/>
      <c r="G1300" s="896"/>
      <c r="H1300" s="896"/>
      <c r="I1300" s="896"/>
      <c r="J1300" s="896"/>
      <c r="K1300" s="896"/>
      <c r="L1300" s="5"/>
      <c r="M1300" s="896"/>
      <c r="N1300" s="22"/>
      <c r="O1300" s="1"/>
      <c r="P1300" s="38"/>
      <c r="Q1300" s="370"/>
      <c r="R1300" s="897"/>
    </row>
    <row r="1301" spans="1:18" ht="17.100000000000001" customHeight="1" x14ac:dyDescent="0.2">
      <c r="A1301" s="168">
        <v>5081</v>
      </c>
      <c r="B1301" s="166" t="s">
        <v>875</v>
      </c>
      <c r="C1301" s="166"/>
      <c r="D1301" s="166"/>
      <c r="E1301" s="166"/>
      <c r="F1301" s="166"/>
      <c r="G1301" s="166"/>
      <c r="H1301" s="166"/>
      <c r="I1301" s="166"/>
      <c r="J1301" s="166"/>
      <c r="K1301" s="166"/>
      <c r="L1301" s="166"/>
      <c r="M1301" s="166"/>
      <c r="N1301" s="193"/>
      <c r="O1301" s="193"/>
      <c r="P1301" s="193"/>
      <c r="Q1301" s="389">
        <f>Q1302</f>
        <v>83514000</v>
      </c>
      <c r="R1301" s="897"/>
    </row>
    <row r="1302" spans="1:18" s="221" customFormat="1" ht="17.100000000000001" customHeight="1" x14ac:dyDescent="0.2">
      <c r="A1302" s="183" t="s">
        <v>876</v>
      </c>
      <c r="B1302" s="184" t="s">
        <v>877</v>
      </c>
      <c r="C1302" s="184"/>
      <c r="D1302" s="184"/>
      <c r="E1302" s="184"/>
      <c r="F1302" s="184"/>
      <c r="G1302" s="184"/>
      <c r="H1302" s="184"/>
      <c r="I1302" s="184"/>
      <c r="J1302" s="184"/>
      <c r="K1302" s="184"/>
      <c r="L1302" s="184"/>
      <c r="M1302" s="184"/>
      <c r="N1302" s="202">
        <v>12</v>
      </c>
      <c r="O1302" s="202" t="s">
        <v>234</v>
      </c>
      <c r="P1302" s="202"/>
      <c r="Q1302" s="400">
        <f>Q1303+Q1309</f>
        <v>83514000</v>
      </c>
      <c r="R1302" s="215"/>
    </row>
    <row r="1303" spans="1:18" s="59" customFormat="1" ht="17.100000000000001" customHeight="1" x14ac:dyDescent="0.2">
      <c r="A1303" s="60" t="s">
        <v>51</v>
      </c>
      <c r="B1303" s="34" t="s">
        <v>52</v>
      </c>
      <c r="C1303" s="260"/>
      <c r="D1303" s="34"/>
      <c r="E1303" s="34"/>
      <c r="F1303" s="34"/>
      <c r="G1303" s="456"/>
      <c r="H1303" s="456"/>
      <c r="I1303" s="456"/>
      <c r="J1303" s="456"/>
      <c r="K1303" s="456"/>
      <c r="L1303" s="456"/>
      <c r="M1303" s="456"/>
      <c r="N1303" s="11"/>
      <c r="O1303" s="11"/>
      <c r="P1303" s="103"/>
      <c r="Q1303" s="386">
        <f>Q1304</f>
        <v>54750000</v>
      </c>
      <c r="R1303" s="424"/>
    </row>
    <row r="1304" spans="1:18" s="54" customFormat="1" ht="17.100000000000001" customHeight="1" x14ac:dyDescent="0.2">
      <c r="A1304" s="128" t="s">
        <v>583</v>
      </c>
      <c r="B1304" s="85" t="s">
        <v>584</v>
      </c>
      <c r="C1304" s="904"/>
      <c r="D1304" s="161"/>
      <c r="E1304" s="85"/>
      <c r="F1304" s="85"/>
      <c r="G1304" s="85"/>
      <c r="H1304" s="85"/>
      <c r="I1304" s="85"/>
      <c r="J1304" s="85"/>
      <c r="K1304" s="85"/>
      <c r="L1304" s="85"/>
      <c r="M1304" s="85"/>
      <c r="N1304" s="133"/>
      <c r="O1304" s="133"/>
      <c r="P1304" s="133"/>
      <c r="Q1304" s="368">
        <f>Q1305</f>
        <v>54750000</v>
      </c>
      <c r="R1304" s="454"/>
    </row>
    <row r="1305" spans="1:18" s="59" customFormat="1" ht="17.100000000000001" customHeight="1" x14ac:dyDescent="0.2">
      <c r="A1305" s="51">
        <v>521112</v>
      </c>
      <c r="B1305" s="1056" t="s">
        <v>56</v>
      </c>
      <c r="C1305" s="1057"/>
      <c r="D1305" s="1057"/>
      <c r="E1305" s="1057"/>
      <c r="F1305" s="1057"/>
      <c r="G1305" s="1057"/>
      <c r="H1305" s="1057"/>
      <c r="I1305" s="1057"/>
      <c r="J1305" s="1057"/>
      <c r="K1305" s="1057"/>
      <c r="L1305" s="1057"/>
      <c r="M1305" s="896"/>
      <c r="N1305" s="6"/>
      <c r="O1305" s="6"/>
      <c r="P1305" s="6"/>
      <c r="Q1305" s="370">
        <f>Q1306+Q1307</f>
        <v>54750000</v>
      </c>
      <c r="R1305" s="454" t="s">
        <v>562</v>
      </c>
    </row>
    <row r="1306" spans="1:18" s="129" customFormat="1" ht="17.100000000000001" customHeight="1" x14ac:dyDescent="0.2">
      <c r="A1306" s="72"/>
      <c r="B1306" s="114"/>
      <c r="C1306" s="5" t="s">
        <v>878</v>
      </c>
      <c r="D1306" s="5" t="s">
        <v>118</v>
      </c>
      <c r="E1306" s="5">
        <v>2</v>
      </c>
      <c r="F1306" s="5" t="s">
        <v>880</v>
      </c>
      <c r="G1306" s="5" t="s">
        <v>11</v>
      </c>
      <c r="H1306" s="5">
        <v>365</v>
      </c>
      <c r="I1306" s="5" t="s">
        <v>12</v>
      </c>
      <c r="J1306" s="5" t="s">
        <v>119</v>
      </c>
      <c r="K1306" s="5"/>
      <c r="L1306" s="5"/>
      <c r="M1306" s="5"/>
      <c r="N1306" s="558">
        <v>730</v>
      </c>
      <c r="O1306" s="1" t="s">
        <v>585</v>
      </c>
      <c r="P1306" s="92">
        <v>50000</v>
      </c>
      <c r="Q1306" s="370">
        <f>P1306*N1306</f>
        <v>36500000</v>
      </c>
      <c r="R1306" s="145"/>
    </row>
    <row r="1307" spans="1:18" s="129" customFormat="1" ht="17.100000000000001" customHeight="1" x14ac:dyDescent="0.2">
      <c r="A1307" s="72"/>
      <c r="B1307" s="114"/>
      <c r="C1307" s="5" t="s">
        <v>879</v>
      </c>
      <c r="D1307" s="5" t="s">
        <v>118</v>
      </c>
      <c r="E1307" s="5">
        <v>2</v>
      </c>
      <c r="F1307" s="5" t="s">
        <v>880</v>
      </c>
      <c r="G1307" s="5" t="s">
        <v>11</v>
      </c>
      <c r="H1307" s="5">
        <v>365</v>
      </c>
      <c r="I1307" s="5" t="s">
        <v>12</v>
      </c>
      <c r="J1307" s="5" t="s">
        <v>119</v>
      </c>
      <c r="K1307" s="896"/>
      <c r="L1307" s="896"/>
      <c r="M1307" s="896"/>
      <c r="N1307" s="558">
        <v>730</v>
      </c>
      <c r="O1307" s="1" t="s">
        <v>585</v>
      </c>
      <c r="P1307" s="92">
        <v>25000</v>
      </c>
      <c r="Q1307" s="370">
        <f t="shared" ref="Q1307" si="123">P1307*N1307</f>
        <v>18250000</v>
      </c>
      <c r="R1307" s="145"/>
    </row>
    <row r="1308" spans="1:18" s="129" customFormat="1" ht="17.100000000000001" customHeight="1" x14ac:dyDescent="0.2">
      <c r="A1308" s="72"/>
      <c r="B1308" s="114"/>
      <c r="C1308" s="5"/>
      <c r="D1308" s="5"/>
      <c r="E1308" s="5"/>
      <c r="F1308" s="5"/>
      <c r="G1308" s="5"/>
      <c r="H1308" s="5"/>
      <c r="I1308" s="5"/>
      <c r="J1308" s="5"/>
      <c r="K1308" s="896"/>
      <c r="L1308" s="896"/>
      <c r="M1308" s="896"/>
      <c r="N1308" s="558"/>
      <c r="O1308" s="1"/>
      <c r="P1308" s="92"/>
      <c r="Q1308" s="370"/>
      <c r="R1308" s="145"/>
    </row>
    <row r="1309" spans="1:18" s="54" customFormat="1" ht="17.100000000000001" customHeight="1" x14ac:dyDescent="0.2">
      <c r="A1309" s="128" t="s">
        <v>158</v>
      </c>
      <c r="B1309" s="85" t="s">
        <v>159</v>
      </c>
      <c r="C1309" s="904"/>
      <c r="D1309" s="161"/>
      <c r="E1309" s="85"/>
      <c r="F1309" s="85"/>
      <c r="G1309" s="85"/>
      <c r="H1309" s="85"/>
      <c r="I1309" s="85"/>
      <c r="J1309" s="85"/>
      <c r="K1309" s="85"/>
      <c r="L1309" s="85"/>
      <c r="M1309" s="85"/>
      <c r="N1309" s="133"/>
      <c r="O1309" s="133"/>
      <c r="P1309" s="133"/>
      <c r="Q1309" s="368">
        <f>Q1310</f>
        <v>28764000</v>
      </c>
      <c r="R1309" s="454"/>
    </row>
    <row r="1310" spans="1:18" s="59" customFormat="1" ht="17.100000000000001" customHeight="1" x14ac:dyDescent="0.2">
      <c r="A1310" s="51">
        <v>521119</v>
      </c>
      <c r="B1310" s="1056" t="s">
        <v>56</v>
      </c>
      <c r="C1310" s="1057"/>
      <c r="D1310" s="1057"/>
      <c r="E1310" s="1057"/>
      <c r="F1310" s="1057"/>
      <c r="G1310" s="1057"/>
      <c r="H1310" s="1057"/>
      <c r="I1310" s="1057"/>
      <c r="J1310" s="1057"/>
      <c r="K1310" s="1057"/>
      <c r="L1310" s="1057"/>
      <c r="M1310" s="896"/>
      <c r="N1310" s="6"/>
      <c r="O1310" s="6"/>
      <c r="P1310" s="6"/>
      <c r="Q1310" s="370">
        <f>Q1312+Q1313+Q1314</f>
        <v>28764000</v>
      </c>
      <c r="R1310" s="454" t="s">
        <v>562</v>
      </c>
    </row>
    <row r="1311" spans="1:18" s="59" customFormat="1" ht="17.100000000000001" customHeight="1" x14ac:dyDescent="0.2">
      <c r="A1311" s="51"/>
      <c r="B1311" s="888" t="s">
        <v>19</v>
      </c>
      <c r="C1311" s="888" t="s">
        <v>586</v>
      </c>
      <c r="D1311" s="888"/>
      <c r="E1311" s="888"/>
      <c r="F1311" s="888"/>
      <c r="G1311" s="888"/>
      <c r="H1311" s="888"/>
      <c r="I1311" s="888"/>
      <c r="J1311" s="888"/>
      <c r="K1311" s="888"/>
      <c r="L1311" s="888"/>
      <c r="M1311" s="896"/>
      <c r="N1311" s="6"/>
      <c r="O1311" s="6"/>
      <c r="P1311" s="6"/>
      <c r="Q1311" s="370"/>
      <c r="R1311" s="454"/>
    </row>
    <row r="1312" spans="1:18" s="129" customFormat="1" ht="17.100000000000001" customHeight="1" x14ac:dyDescent="0.2">
      <c r="A1312" s="72"/>
      <c r="B1312" s="114"/>
      <c r="C1312" s="5" t="s">
        <v>881</v>
      </c>
      <c r="D1312" s="5" t="s">
        <v>118</v>
      </c>
      <c r="E1312" s="5">
        <v>3</v>
      </c>
      <c r="F1312" s="5" t="s">
        <v>303</v>
      </c>
      <c r="G1312" s="5" t="s">
        <v>11</v>
      </c>
      <c r="H1312" s="5">
        <v>204</v>
      </c>
      <c r="I1312" s="5" t="s">
        <v>12</v>
      </c>
      <c r="J1312" s="5" t="s">
        <v>119</v>
      </c>
      <c r="K1312" s="5"/>
      <c r="L1312" s="5"/>
      <c r="M1312" s="5"/>
      <c r="N1312" s="558">
        <v>612</v>
      </c>
      <c r="O1312" s="1" t="s">
        <v>16</v>
      </c>
      <c r="P1312" s="92">
        <v>22000</v>
      </c>
      <c r="Q1312" s="370">
        <f>P1312*N1312</f>
        <v>13464000</v>
      </c>
      <c r="R1312" s="145"/>
    </row>
    <row r="1313" spans="1:18" s="129" customFormat="1" ht="17.100000000000001" customHeight="1" x14ac:dyDescent="0.2">
      <c r="A1313" s="72"/>
      <c r="B1313" s="114"/>
      <c r="C1313" s="5" t="s">
        <v>882</v>
      </c>
      <c r="D1313" s="5" t="s">
        <v>118</v>
      </c>
      <c r="E1313" s="5">
        <v>3</v>
      </c>
      <c r="F1313" s="5" t="s">
        <v>303</v>
      </c>
      <c r="G1313" s="5" t="s">
        <v>11</v>
      </c>
      <c r="H1313" s="5">
        <v>204</v>
      </c>
      <c r="I1313" s="5" t="s">
        <v>12</v>
      </c>
      <c r="J1313" s="5" t="s">
        <v>119</v>
      </c>
      <c r="K1313" s="896"/>
      <c r="L1313" s="896"/>
      <c r="M1313" s="896"/>
      <c r="N1313" s="558">
        <v>612</v>
      </c>
      <c r="O1313" s="1" t="s">
        <v>16</v>
      </c>
      <c r="P1313" s="92">
        <v>20000</v>
      </c>
      <c r="Q1313" s="370">
        <f t="shared" ref="Q1313:Q1314" si="124">P1313*N1313</f>
        <v>12240000</v>
      </c>
      <c r="R1313" s="145"/>
    </row>
    <row r="1314" spans="1:18" s="129" customFormat="1" ht="17.100000000000001" customHeight="1" x14ac:dyDescent="0.2">
      <c r="A1314" s="72"/>
      <c r="B1314" s="114"/>
      <c r="C1314" s="5" t="s">
        <v>883</v>
      </c>
      <c r="D1314" s="5" t="s">
        <v>118</v>
      </c>
      <c r="E1314" s="5">
        <v>3</v>
      </c>
      <c r="F1314" s="5" t="s">
        <v>303</v>
      </c>
      <c r="G1314" s="5" t="s">
        <v>11</v>
      </c>
      <c r="H1314" s="5">
        <v>204</v>
      </c>
      <c r="I1314" s="5" t="s">
        <v>12</v>
      </c>
      <c r="J1314" s="5" t="s">
        <v>119</v>
      </c>
      <c r="K1314" s="896"/>
      <c r="L1314" s="896"/>
      <c r="M1314" s="896"/>
      <c r="N1314" s="558">
        <v>612</v>
      </c>
      <c r="O1314" s="1" t="s">
        <v>16</v>
      </c>
      <c r="P1314" s="92">
        <v>5000</v>
      </c>
      <c r="Q1314" s="370">
        <f t="shared" si="124"/>
        <v>3060000</v>
      </c>
      <c r="R1314" s="145"/>
    </row>
    <row r="1315" spans="1:18" s="181" customFormat="1" ht="17.100000000000001" customHeight="1" x14ac:dyDescent="0.2">
      <c r="A1315" s="183"/>
      <c r="B1315" s="184"/>
      <c r="C1315" s="184"/>
      <c r="D1315" s="184"/>
      <c r="E1315" s="184"/>
      <c r="F1315" s="184"/>
      <c r="G1315" s="184"/>
      <c r="H1315" s="184"/>
      <c r="I1315" s="184"/>
      <c r="J1315" s="184"/>
      <c r="K1315" s="184"/>
      <c r="L1315" s="184"/>
      <c r="M1315" s="184"/>
      <c r="N1315" s="202"/>
      <c r="O1315" s="202"/>
      <c r="P1315" s="202"/>
      <c r="Q1315" s="400"/>
      <c r="R1315" s="421"/>
    </row>
    <row r="1316" spans="1:18" s="187" customFormat="1" ht="17.100000000000001" customHeight="1" x14ac:dyDescent="0.2">
      <c r="A1316" s="216"/>
      <c r="B1316" s="1058" t="s">
        <v>171</v>
      </c>
      <c r="C1316" s="1059"/>
      <c r="D1316" s="1059"/>
      <c r="E1316" s="1059"/>
      <c r="F1316" s="1059"/>
      <c r="G1316" s="1059"/>
      <c r="H1316" s="1059"/>
      <c r="I1316" s="1059"/>
      <c r="J1316" s="1059"/>
      <c r="K1316" s="1059"/>
      <c r="L1316" s="1059"/>
      <c r="M1316" s="1060"/>
      <c r="N1316" s="217"/>
      <c r="O1316" s="217"/>
      <c r="P1316" s="217"/>
      <c r="Q1316" s="378">
        <f>Q839</f>
        <v>5382331000</v>
      </c>
      <c r="R1316" s="423"/>
    </row>
    <row r="1317" spans="1:18" s="187" customFormat="1" ht="17.100000000000001" customHeight="1" x14ac:dyDescent="0.2">
      <c r="A1317" s="261"/>
      <c r="B1317" s="889"/>
      <c r="C1317" s="890"/>
      <c r="D1317" s="890"/>
      <c r="E1317" s="890"/>
      <c r="F1317" s="890"/>
      <c r="G1317" s="890"/>
      <c r="H1317" s="890"/>
      <c r="I1317" s="890"/>
      <c r="J1317" s="890"/>
      <c r="K1317" s="890"/>
      <c r="L1317" s="890"/>
      <c r="M1317" s="890"/>
      <c r="N1317" s="217"/>
      <c r="O1317" s="217"/>
      <c r="P1317" s="217"/>
      <c r="Q1317" s="378"/>
      <c r="R1317" s="423"/>
    </row>
    <row r="1318" spans="1:18" s="786" customFormat="1" ht="17.100000000000001" customHeight="1" x14ac:dyDescent="0.2">
      <c r="A1318" s="765" t="s">
        <v>65</v>
      </c>
      <c r="B1318" s="766" t="s">
        <v>66</v>
      </c>
      <c r="C1318" s="766"/>
      <c r="D1318" s="766"/>
      <c r="E1318" s="766"/>
      <c r="F1318" s="766"/>
      <c r="G1318" s="766"/>
      <c r="H1318" s="766"/>
      <c r="I1318" s="766"/>
      <c r="J1318" s="766"/>
      <c r="K1318" s="766"/>
      <c r="L1318" s="766"/>
      <c r="M1318" s="766"/>
      <c r="N1318" s="767"/>
      <c r="O1318" s="767"/>
      <c r="P1318" s="767"/>
      <c r="Q1318" s="768">
        <f>Q1319+Q1329+Q1427+Q1441</f>
        <v>3265461000</v>
      </c>
      <c r="R1318" s="785"/>
    </row>
    <row r="1319" spans="1:18" ht="17.100000000000001" customHeight="1" x14ac:dyDescent="0.2">
      <c r="A1319" s="168">
        <v>3140</v>
      </c>
      <c r="B1319" s="166" t="s">
        <v>456</v>
      </c>
      <c r="C1319" s="166"/>
      <c r="D1319" s="166"/>
      <c r="E1319" s="166"/>
      <c r="F1319" s="166"/>
      <c r="G1319" s="166"/>
      <c r="H1319" s="166"/>
      <c r="I1319" s="166"/>
      <c r="J1319" s="166"/>
      <c r="K1319" s="166"/>
      <c r="L1319" s="166"/>
      <c r="M1319" s="166"/>
      <c r="N1319" s="193"/>
      <c r="O1319" s="193"/>
      <c r="P1319" s="193"/>
      <c r="Q1319" s="389">
        <f>Q1320</f>
        <v>23515000</v>
      </c>
      <c r="R1319" s="897"/>
    </row>
    <row r="1320" spans="1:18" s="181" customFormat="1" ht="17.100000000000001" customHeight="1" x14ac:dyDescent="0.2">
      <c r="A1320" s="183" t="s">
        <v>455</v>
      </c>
      <c r="B1320" s="184" t="s">
        <v>457</v>
      </c>
      <c r="C1320" s="184"/>
      <c r="D1320" s="184"/>
      <c r="E1320" s="184"/>
      <c r="F1320" s="184"/>
      <c r="G1320" s="184"/>
      <c r="H1320" s="184"/>
      <c r="I1320" s="184"/>
      <c r="J1320" s="184"/>
      <c r="K1320" s="184"/>
      <c r="L1320" s="184"/>
      <c r="M1320" s="184"/>
      <c r="N1320" s="202">
        <v>12</v>
      </c>
      <c r="O1320" s="202" t="s">
        <v>234</v>
      </c>
      <c r="P1320" s="202"/>
      <c r="Q1320" s="400">
        <f>Q1321</f>
        <v>23515000</v>
      </c>
      <c r="R1320" s="421"/>
    </row>
    <row r="1321" spans="1:18" s="59" customFormat="1" ht="17.100000000000001" customHeight="1" x14ac:dyDescent="0.2">
      <c r="A1321" s="60" t="s">
        <v>51</v>
      </c>
      <c r="B1321" s="34" t="s">
        <v>52</v>
      </c>
      <c r="C1321" s="260"/>
      <c r="D1321" s="34"/>
      <c r="E1321" s="34"/>
      <c r="F1321" s="34"/>
      <c r="G1321" s="456"/>
      <c r="H1321" s="456"/>
      <c r="I1321" s="456"/>
      <c r="J1321" s="456"/>
      <c r="K1321" s="456"/>
      <c r="L1321" s="456"/>
      <c r="M1321" s="456"/>
      <c r="N1321" s="11"/>
      <c r="O1321" s="11"/>
      <c r="P1321" s="103"/>
      <c r="Q1321" s="386">
        <f>Q1322</f>
        <v>23515000</v>
      </c>
      <c r="R1321" s="424"/>
    </row>
    <row r="1322" spans="1:18" ht="17.100000000000001" customHeight="1" x14ac:dyDescent="0.2">
      <c r="A1322" s="137" t="s">
        <v>172</v>
      </c>
      <c r="B1322" s="65" t="s">
        <v>173</v>
      </c>
      <c r="C1322" s="65"/>
      <c r="D1322" s="65"/>
      <c r="E1322" s="65"/>
      <c r="F1322" s="903"/>
      <c r="G1322" s="903"/>
      <c r="H1322" s="903"/>
      <c r="I1322" s="903"/>
      <c r="J1322" s="903"/>
      <c r="K1322" s="903"/>
      <c r="L1322" s="903"/>
      <c r="M1322" s="903"/>
      <c r="N1322" s="151"/>
      <c r="O1322" s="137"/>
      <c r="P1322" s="152"/>
      <c r="Q1322" s="375">
        <f>Q1324</f>
        <v>23515000</v>
      </c>
      <c r="R1322" s="897"/>
    </row>
    <row r="1323" spans="1:18" s="59" customFormat="1" ht="17.100000000000001" customHeight="1" x14ac:dyDescent="0.2">
      <c r="A1323" s="137"/>
      <c r="B1323" s="65" t="s">
        <v>262</v>
      </c>
      <c r="C1323" s="65"/>
      <c r="D1323" s="65"/>
      <c r="E1323" s="65"/>
      <c r="F1323" s="903"/>
      <c r="G1323" s="903"/>
      <c r="H1323" s="903"/>
      <c r="I1323" s="903"/>
      <c r="J1323" s="903"/>
      <c r="K1323" s="903"/>
      <c r="L1323" s="903"/>
      <c r="M1323" s="903"/>
      <c r="N1323" s="151"/>
      <c r="O1323" s="137"/>
      <c r="P1323" s="152"/>
      <c r="Q1323" s="375"/>
      <c r="R1323" s="424"/>
    </row>
    <row r="1324" spans="1:18" s="129" customFormat="1" ht="17.100000000000001" customHeight="1" x14ac:dyDescent="0.35">
      <c r="A1324" s="44">
        <v>521119</v>
      </c>
      <c r="B1324" s="24" t="s">
        <v>48</v>
      </c>
      <c r="C1324" s="45"/>
      <c r="D1324" s="25"/>
      <c r="E1324" s="25"/>
      <c r="F1324" s="25"/>
      <c r="G1324" s="25"/>
      <c r="H1324" s="25"/>
      <c r="I1324" s="25"/>
      <c r="J1324" s="45"/>
      <c r="K1324" s="45"/>
      <c r="L1324" s="45"/>
      <c r="M1324" s="45"/>
      <c r="N1324" s="43"/>
      <c r="O1324" s="44"/>
      <c r="P1324" s="44"/>
      <c r="Q1324" s="417">
        <f>Q1325</f>
        <v>23515000</v>
      </c>
      <c r="R1324" s="454" t="s">
        <v>562</v>
      </c>
    </row>
    <row r="1325" spans="1:18" s="129" customFormat="1" ht="17.100000000000001" customHeight="1" x14ac:dyDescent="0.2">
      <c r="A1325" s="44"/>
      <c r="B1325" s="455" t="s">
        <v>19</v>
      </c>
      <c r="C1325" s="121" t="s">
        <v>174</v>
      </c>
      <c r="D1325"/>
      <c r="E1325" s="25"/>
      <c r="F1325" s="25"/>
      <c r="G1325" s="25"/>
      <c r="H1325" s="25"/>
      <c r="I1325" s="25"/>
      <c r="J1325" s="45"/>
      <c r="K1325" s="45"/>
      <c r="L1325" s="45"/>
      <c r="M1325" s="45"/>
      <c r="N1325" s="43"/>
      <c r="O1325" s="44"/>
      <c r="P1325" s="44"/>
      <c r="Q1325" s="418">
        <f>Q1327+Q1326</f>
        <v>23515000</v>
      </c>
      <c r="R1325" s="145"/>
    </row>
    <row r="1326" spans="1:18" ht="17.100000000000001" customHeight="1" x14ac:dyDescent="0.2">
      <c r="A1326" s="44"/>
      <c r="B1326" s="455"/>
      <c r="C1326" s="52" t="s">
        <v>263</v>
      </c>
      <c r="D1326" s="49"/>
      <c r="E1326" s="45"/>
      <c r="F1326" s="45"/>
      <c r="G1326" s="45"/>
      <c r="H1326" s="45"/>
      <c r="I1326" s="45"/>
      <c r="J1326" s="45"/>
      <c r="K1326" s="45"/>
      <c r="L1326" s="45"/>
      <c r="M1326" s="45"/>
      <c r="N1326" s="43">
        <v>13</v>
      </c>
      <c r="O1326" s="51" t="s">
        <v>236</v>
      </c>
      <c r="P1326" s="43">
        <v>1699000</v>
      </c>
      <c r="Q1326" s="419">
        <f>N1326*P1326</f>
        <v>22087000</v>
      </c>
      <c r="R1326" s="897"/>
    </row>
    <row r="1327" spans="1:18" ht="17.100000000000001" customHeight="1" x14ac:dyDescent="0.2">
      <c r="A1327" s="44"/>
      <c r="B1327" s="455"/>
      <c r="C1327" s="52" t="s">
        <v>263</v>
      </c>
      <c r="D1327" s="49"/>
      <c r="E1327" s="45"/>
      <c r="F1327" s="45"/>
      <c r="G1327" s="45"/>
      <c r="H1327" s="45"/>
      <c r="I1327" s="45"/>
      <c r="J1327" s="45"/>
      <c r="K1327" s="45"/>
      <c r="L1327" s="45"/>
      <c r="M1327" s="45"/>
      <c r="N1327" s="43">
        <v>1</v>
      </c>
      <c r="O1327" s="51" t="s">
        <v>236</v>
      </c>
      <c r="P1327" s="43">
        <v>1428000</v>
      </c>
      <c r="Q1327" s="419">
        <f>N1327*P1327</f>
        <v>1428000</v>
      </c>
      <c r="R1327" s="897"/>
    </row>
    <row r="1328" spans="1:18" ht="17.100000000000001" customHeight="1" x14ac:dyDescent="0.2">
      <c r="A1328" s="27"/>
      <c r="B1328" s="49"/>
      <c r="C1328" s="49"/>
      <c r="D1328" s="25"/>
      <c r="E1328" s="45"/>
      <c r="F1328" s="45"/>
      <c r="G1328" s="45"/>
      <c r="H1328" s="45"/>
      <c r="I1328" s="45"/>
      <c r="J1328" s="45"/>
      <c r="K1328" s="45"/>
      <c r="L1328" s="45"/>
      <c r="M1328" s="25"/>
      <c r="N1328" s="43"/>
      <c r="O1328" s="44"/>
      <c r="P1328" s="50"/>
      <c r="Q1328" s="382"/>
      <c r="R1328" s="897"/>
    </row>
    <row r="1329" spans="1:18" ht="17.100000000000001" customHeight="1" x14ac:dyDescent="0.2">
      <c r="A1329" s="205">
        <v>3142</v>
      </c>
      <c r="B1329" s="206" t="s">
        <v>458</v>
      </c>
      <c r="C1329" s="207"/>
      <c r="D1329" s="206"/>
      <c r="E1329" s="167"/>
      <c r="F1329" s="167"/>
      <c r="G1329" s="167"/>
      <c r="H1329" s="167"/>
      <c r="I1329" s="167"/>
      <c r="J1329" s="167"/>
      <c r="K1329" s="167"/>
      <c r="L1329" s="167"/>
      <c r="M1329" s="206"/>
      <c r="N1329" s="208"/>
      <c r="O1329" s="168"/>
      <c r="P1329" s="209"/>
      <c r="Q1329" s="389">
        <f>Q1331+Q1390</f>
        <v>2073993000</v>
      </c>
      <c r="R1329" s="897"/>
    </row>
    <row r="1330" spans="1:18" ht="17.100000000000001" customHeight="1" x14ac:dyDescent="0.2">
      <c r="A1330" s="210" t="s">
        <v>266</v>
      </c>
      <c r="B1330" s="211" t="s">
        <v>459</v>
      </c>
      <c r="C1330" s="212"/>
      <c r="D1330" s="213"/>
      <c r="E1330" s="185"/>
      <c r="F1330" s="185"/>
      <c r="G1330" s="185"/>
      <c r="H1330" s="185"/>
      <c r="I1330" s="185"/>
      <c r="J1330" s="185"/>
      <c r="K1330" s="185"/>
      <c r="L1330" s="185"/>
      <c r="M1330" s="213"/>
      <c r="N1330" s="234"/>
      <c r="O1330" s="200"/>
      <c r="P1330" s="214"/>
      <c r="Q1330" s="400">
        <f>Q1331</f>
        <v>1672995000</v>
      </c>
      <c r="R1330" s="897"/>
    </row>
    <row r="1331" spans="1:18" ht="17.100000000000001" customHeight="1" x14ac:dyDescent="0.2">
      <c r="A1331" s="60" t="s">
        <v>51</v>
      </c>
      <c r="B1331" s="253" t="s">
        <v>52</v>
      </c>
      <c r="C1331" s="901"/>
      <c r="D1331" s="901"/>
      <c r="E1331" s="901"/>
      <c r="F1331" s="901"/>
      <c r="G1331" s="901"/>
      <c r="H1331" s="901"/>
      <c r="I1331" s="901"/>
      <c r="J1331" s="901"/>
      <c r="K1331" s="901"/>
      <c r="L1331" s="901"/>
      <c r="M1331" s="901"/>
      <c r="N1331" s="46"/>
      <c r="O1331" s="280"/>
      <c r="P1331" s="46"/>
      <c r="Q1331" s="356">
        <f>Q1332+Q1344+Q1380+Q1375+Q1385</f>
        <v>1672995000</v>
      </c>
      <c r="R1331" s="897"/>
    </row>
    <row r="1332" spans="1:18" ht="17.100000000000001" customHeight="1" x14ac:dyDescent="0.2">
      <c r="A1332" s="137" t="s">
        <v>175</v>
      </c>
      <c r="B1332" s="65" t="s">
        <v>176</v>
      </c>
      <c r="C1332" s="65"/>
      <c r="D1332" s="65"/>
      <c r="E1332" s="65"/>
      <c r="F1332" s="65"/>
      <c r="G1332" s="65"/>
      <c r="H1332" s="65"/>
      <c r="I1332" s="65"/>
      <c r="J1332" s="65"/>
      <c r="K1332" s="65"/>
      <c r="L1332" s="65"/>
      <c r="M1332" s="65"/>
      <c r="N1332" s="67"/>
      <c r="O1332" s="202"/>
      <c r="P1332" s="67"/>
      <c r="Q1332" s="375">
        <f>Q1333</f>
        <v>1266805000</v>
      </c>
      <c r="R1332" s="897"/>
    </row>
    <row r="1333" spans="1:18" ht="17.100000000000001" customHeight="1" x14ac:dyDescent="0.35">
      <c r="A1333" s="44">
        <v>521119</v>
      </c>
      <c r="B1333" s="24" t="s">
        <v>48</v>
      </c>
      <c r="C1333" s="25"/>
      <c r="E1333" s="25"/>
      <c r="F1333" s="25"/>
      <c r="G1333" s="25"/>
      <c r="H1333" s="25"/>
      <c r="I1333" s="25"/>
      <c r="J1333" s="25"/>
      <c r="K1333" s="25"/>
      <c r="L1333" s="25"/>
      <c r="M1333" s="25"/>
      <c r="N1333" s="28"/>
      <c r="O1333" s="28"/>
      <c r="P1333" s="28"/>
      <c r="Q1333" s="394">
        <f>Q1334+Q1340</f>
        <v>1266805000</v>
      </c>
      <c r="R1333" s="454" t="s">
        <v>562</v>
      </c>
    </row>
    <row r="1334" spans="1:18" s="129" customFormat="1" ht="17.100000000000001" customHeight="1" x14ac:dyDescent="0.2">
      <c r="A1334" s="27"/>
      <c r="B1334" s="49" t="s">
        <v>19</v>
      </c>
      <c r="C1334" s="49" t="s">
        <v>144</v>
      </c>
      <c r="D1334" s="25"/>
      <c r="E1334" s="25"/>
      <c r="F1334" s="25"/>
      <c r="G1334" s="25"/>
      <c r="H1334" s="25"/>
      <c r="I1334" s="25"/>
      <c r="J1334" s="25"/>
      <c r="K1334" s="25"/>
      <c r="L1334" s="25"/>
      <c r="M1334" s="25"/>
      <c r="N1334" s="28"/>
      <c r="O1334" s="68"/>
      <c r="P1334" s="266"/>
      <c r="Q1334" s="382">
        <f>SUM(Q1335:Q1339)</f>
        <v>1226165000</v>
      </c>
      <c r="R1334" s="145"/>
    </row>
    <row r="1335" spans="1:18" s="129" customFormat="1" ht="17.100000000000001" customHeight="1" x14ac:dyDescent="0.2">
      <c r="A1335" s="27"/>
      <c r="B1335" s="49"/>
      <c r="C1335" s="49" t="s">
        <v>674</v>
      </c>
      <c r="D1335" s="25"/>
      <c r="E1335" s="25"/>
      <c r="F1335" s="25"/>
      <c r="G1335" s="25"/>
      <c r="H1335" s="25"/>
      <c r="I1335" s="25"/>
      <c r="J1335" s="25"/>
      <c r="K1335" s="25"/>
      <c r="L1335" s="25"/>
      <c r="M1335" s="25"/>
      <c r="N1335" s="28">
        <v>5</v>
      </c>
      <c r="O1335" s="68" t="s">
        <v>250</v>
      </c>
      <c r="P1335" s="266">
        <v>31507000</v>
      </c>
      <c r="Q1335" s="382">
        <f>P1335*N1335</f>
        <v>157535000</v>
      </c>
      <c r="R1335" s="145"/>
    </row>
    <row r="1336" spans="1:18" s="129" customFormat="1" ht="17.100000000000001" customHeight="1" x14ac:dyDescent="0.2">
      <c r="A1336" s="27"/>
      <c r="B1336" s="49"/>
      <c r="C1336" s="49" t="s">
        <v>675</v>
      </c>
      <c r="D1336" s="25"/>
      <c r="E1336" s="25"/>
      <c r="F1336" s="25"/>
      <c r="G1336" s="25"/>
      <c r="H1336" s="25"/>
      <c r="I1336" s="25"/>
      <c r="J1336" s="25"/>
      <c r="K1336" s="25"/>
      <c r="L1336" s="25"/>
      <c r="M1336" s="25"/>
      <c r="N1336" s="28">
        <v>10</v>
      </c>
      <c r="O1336" s="68" t="s">
        <v>250</v>
      </c>
      <c r="P1336" s="266">
        <v>26911000</v>
      </c>
      <c r="Q1336" s="382">
        <f>P1336*N1336</f>
        <v>269110000</v>
      </c>
      <c r="R1336" s="145"/>
    </row>
    <row r="1337" spans="1:18" s="129" customFormat="1" ht="17.100000000000001" customHeight="1" x14ac:dyDescent="0.2">
      <c r="A1337" s="27"/>
      <c r="B1337" s="49"/>
      <c r="C1337" s="49" t="s">
        <v>664</v>
      </c>
      <c r="D1337" s="25"/>
      <c r="E1337" s="25"/>
      <c r="F1337" s="25"/>
      <c r="G1337" s="25"/>
      <c r="H1337" s="25"/>
      <c r="I1337" s="25"/>
      <c r="J1337" s="25"/>
      <c r="K1337" s="25"/>
      <c r="L1337" s="25"/>
      <c r="M1337" s="25"/>
      <c r="N1337" s="28">
        <v>25</v>
      </c>
      <c r="O1337" s="68" t="s">
        <v>250</v>
      </c>
      <c r="P1337" s="266">
        <v>12710000</v>
      </c>
      <c r="Q1337" s="382">
        <f>P1337*N1337</f>
        <v>317750000</v>
      </c>
      <c r="R1337" s="145"/>
    </row>
    <row r="1338" spans="1:18" s="129" customFormat="1" ht="17.100000000000001" customHeight="1" x14ac:dyDescent="0.2">
      <c r="A1338" s="27"/>
      <c r="B1338" s="49"/>
      <c r="C1338" s="49" t="s">
        <v>665</v>
      </c>
      <c r="D1338" s="25"/>
      <c r="E1338" s="25"/>
      <c r="F1338" s="25"/>
      <c r="G1338" s="25"/>
      <c r="H1338" s="25"/>
      <c r="I1338" s="25"/>
      <c r="J1338" s="25"/>
      <c r="K1338" s="25"/>
      <c r="L1338" s="25"/>
      <c r="M1338" s="25"/>
      <c r="N1338" s="28">
        <v>42</v>
      </c>
      <c r="O1338" s="68" t="s">
        <v>250</v>
      </c>
      <c r="P1338" s="266">
        <v>7610000</v>
      </c>
      <c r="Q1338" s="382">
        <f>P1338*N1338</f>
        <v>319620000</v>
      </c>
      <c r="R1338" s="145"/>
    </row>
    <row r="1339" spans="1:18" s="129" customFormat="1" ht="17.100000000000001" customHeight="1" x14ac:dyDescent="0.2">
      <c r="A1339" s="27"/>
      <c r="B1339" s="49"/>
      <c r="C1339" s="49" t="s">
        <v>920</v>
      </c>
      <c r="D1339" s="25"/>
      <c r="E1339" s="25"/>
      <c r="F1339" s="25"/>
      <c r="G1339" s="25"/>
      <c r="H1339" s="25"/>
      <c r="I1339" s="25"/>
      <c r="J1339" s="25"/>
      <c r="K1339" s="25"/>
      <c r="L1339" s="25"/>
      <c r="M1339" s="25"/>
      <c r="N1339" s="28">
        <v>6</v>
      </c>
      <c r="O1339" s="68" t="s">
        <v>250</v>
      </c>
      <c r="P1339" s="266">
        <v>27025000</v>
      </c>
      <c r="Q1339" s="382">
        <f>P1339*N1339</f>
        <v>162150000</v>
      </c>
      <c r="R1339" s="145"/>
    </row>
    <row r="1340" spans="1:18" s="129" customFormat="1" ht="17.100000000000001" customHeight="1" x14ac:dyDescent="0.2">
      <c r="A1340" s="27"/>
      <c r="B1340" s="49" t="s">
        <v>19</v>
      </c>
      <c r="C1340" s="49" t="s">
        <v>916</v>
      </c>
      <c r="D1340" s="25"/>
      <c r="E1340" s="25"/>
      <c r="F1340" s="25"/>
      <c r="G1340" s="25"/>
      <c r="H1340" s="25"/>
      <c r="I1340" s="25"/>
      <c r="J1340" s="25"/>
      <c r="K1340" s="25"/>
      <c r="L1340" s="25"/>
      <c r="M1340" s="25"/>
      <c r="N1340" s="28"/>
      <c r="O1340" s="68"/>
      <c r="P1340" s="266"/>
      <c r="Q1340" s="382">
        <f>Q1341+Q1342</f>
        <v>40640000</v>
      </c>
      <c r="R1340" s="145"/>
    </row>
    <row r="1341" spans="1:18" s="129" customFormat="1" ht="17.100000000000001" customHeight="1" x14ac:dyDescent="0.2">
      <c r="A1341" s="27"/>
      <c r="B1341" s="49"/>
      <c r="C1341" s="49" t="s">
        <v>664</v>
      </c>
      <c r="D1341" s="25"/>
      <c r="E1341" s="25"/>
      <c r="F1341" s="25"/>
      <c r="G1341" s="25"/>
      <c r="H1341" s="25"/>
      <c r="I1341" s="25"/>
      <c r="J1341" s="25"/>
      <c r="K1341" s="25"/>
      <c r="L1341" s="25"/>
      <c r="M1341" s="25"/>
      <c r="N1341" s="28">
        <v>2</v>
      </c>
      <c r="O1341" s="68" t="s">
        <v>250</v>
      </c>
      <c r="P1341" s="266">
        <v>12710000</v>
      </c>
      <c r="Q1341" s="382">
        <f>P1341*N1341</f>
        <v>25420000</v>
      </c>
      <c r="R1341" s="145"/>
    </row>
    <row r="1342" spans="1:18" s="129" customFormat="1" ht="17.100000000000001" customHeight="1" x14ac:dyDescent="0.2">
      <c r="A1342" s="27"/>
      <c r="B1342" s="49"/>
      <c r="C1342" s="49" t="s">
        <v>665</v>
      </c>
      <c r="D1342" s="25"/>
      <c r="E1342" s="25"/>
      <c r="F1342" s="25"/>
      <c r="G1342" s="25"/>
      <c r="H1342" s="25"/>
      <c r="I1342" s="25"/>
      <c r="J1342" s="25"/>
      <c r="K1342" s="25"/>
      <c r="L1342" s="25"/>
      <c r="M1342" s="25"/>
      <c r="N1342" s="28">
        <v>2</v>
      </c>
      <c r="O1342" s="68" t="s">
        <v>250</v>
      </c>
      <c r="P1342" s="266">
        <v>7610000</v>
      </c>
      <c r="Q1342" s="382">
        <f>P1342*N1342</f>
        <v>15220000</v>
      </c>
      <c r="R1342" s="145"/>
    </row>
    <row r="1343" spans="1:18" ht="17.100000000000001" customHeight="1" x14ac:dyDescent="0.2">
      <c r="A1343" s="44"/>
      <c r="B1343" s="49"/>
      <c r="C1343" s="49"/>
      <c r="D1343" s="49"/>
      <c r="E1343" s="25"/>
      <c r="F1343" s="45"/>
      <c r="G1343" s="45"/>
      <c r="H1343" s="45"/>
      <c r="I1343" s="45"/>
      <c r="J1343" s="45"/>
      <c r="K1343" s="45"/>
      <c r="L1343" s="45"/>
      <c r="M1343" s="45"/>
      <c r="N1343" s="44"/>
      <c r="O1343" s="44"/>
      <c r="P1343" s="50"/>
      <c r="Q1343" s="382"/>
      <c r="R1343" s="897"/>
    </row>
    <row r="1344" spans="1:18" ht="17.100000000000001" customHeight="1" x14ac:dyDescent="0.2">
      <c r="A1344" s="137" t="s">
        <v>67</v>
      </c>
      <c r="B1344" s="65" t="s">
        <v>41</v>
      </c>
      <c r="C1344" s="65"/>
      <c r="D1344" s="65"/>
      <c r="E1344" s="65"/>
      <c r="F1344" s="65"/>
      <c r="G1344" s="65"/>
      <c r="H1344" s="65"/>
      <c r="I1344" s="65"/>
      <c r="J1344" s="65"/>
      <c r="K1344" s="65"/>
      <c r="L1344" s="65"/>
      <c r="M1344" s="65"/>
      <c r="N1344" s="67"/>
      <c r="O1344" s="67"/>
      <c r="P1344" s="67"/>
      <c r="Q1344" s="375">
        <f>Q1345</f>
        <v>380980000</v>
      </c>
      <c r="R1344" s="897"/>
    </row>
    <row r="1345" spans="1:18" ht="17.100000000000001" customHeight="1" x14ac:dyDescent="0.35">
      <c r="A1345" s="44">
        <v>521119</v>
      </c>
      <c r="B1345" s="24" t="s">
        <v>48</v>
      </c>
      <c r="C1345" s="25"/>
      <c r="E1345" s="25"/>
      <c r="F1345" s="25"/>
      <c r="G1345" s="25"/>
      <c r="H1345" s="25"/>
      <c r="I1345" s="25"/>
      <c r="J1345" s="25"/>
      <c r="K1345" s="25"/>
      <c r="L1345" s="25"/>
      <c r="M1345" s="25"/>
      <c r="N1345" s="28"/>
      <c r="O1345" s="28"/>
      <c r="P1345" s="28"/>
      <c r="Q1345" s="394">
        <f>Q1347+Q1350+Q1353+Q1356+Q1359+Q1362+Q1365+Q1368+Q1371</f>
        <v>380980000</v>
      </c>
      <c r="R1345" s="454" t="s">
        <v>562</v>
      </c>
    </row>
    <row r="1346" spans="1:18" s="129" customFormat="1" ht="17.100000000000001" customHeight="1" x14ac:dyDescent="0.2">
      <c r="A1346" s="27"/>
      <c r="B1346" s="49" t="s">
        <v>19</v>
      </c>
      <c r="C1346" s="49" t="s">
        <v>297</v>
      </c>
      <c r="D1346" s="25"/>
      <c r="E1346" s="25"/>
      <c r="F1346" s="25"/>
      <c r="G1346" s="25"/>
      <c r="H1346" s="25"/>
      <c r="I1346" s="25"/>
      <c r="J1346" s="25"/>
      <c r="K1346" s="25"/>
      <c r="L1346" s="25"/>
      <c r="M1346" s="25"/>
      <c r="N1346" s="28"/>
      <c r="O1346" s="28"/>
      <c r="P1346" s="28"/>
      <c r="Q1346" s="382"/>
      <c r="R1346" s="145"/>
    </row>
    <row r="1347" spans="1:18" s="129" customFormat="1" ht="17.100000000000001" customHeight="1" x14ac:dyDescent="0.2">
      <c r="A1347" s="27"/>
      <c r="B1347" s="49"/>
      <c r="C1347" s="49" t="s">
        <v>330</v>
      </c>
      <c r="D1347" s="25"/>
      <c r="E1347" s="25"/>
      <c r="F1347" s="25"/>
      <c r="G1347" s="25"/>
      <c r="H1347" s="25"/>
      <c r="I1347" s="25"/>
      <c r="J1347" s="25"/>
      <c r="K1347" s="25"/>
      <c r="L1347" s="25"/>
      <c r="M1347" s="25"/>
      <c r="N1347" s="28"/>
      <c r="O1347" s="28"/>
      <c r="P1347" s="266"/>
      <c r="Q1347" s="382">
        <f>Q1348+Q1349</f>
        <v>48250000</v>
      </c>
      <c r="R1347" s="145"/>
    </row>
    <row r="1348" spans="1:18" s="129" customFormat="1" ht="17.100000000000001" customHeight="1" x14ac:dyDescent="0.2">
      <c r="A1348" s="27"/>
      <c r="B1348" s="49"/>
      <c r="C1348" s="49" t="s">
        <v>664</v>
      </c>
      <c r="D1348" s="25"/>
      <c r="E1348" s="25"/>
      <c r="F1348" s="25"/>
      <c r="G1348" s="25"/>
      <c r="H1348" s="25"/>
      <c r="I1348" s="25"/>
      <c r="J1348" s="25"/>
      <c r="K1348" s="25"/>
      <c r="L1348" s="25"/>
      <c r="M1348" s="25"/>
      <c r="N1348" s="28">
        <v>2</v>
      </c>
      <c r="O1348" s="68" t="s">
        <v>250</v>
      </c>
      <c r="P1348" s="266">
        <v>12710000</v>
      </c>
      <c r="Q1348" s="382">
        <f>P1348*N1348</f>
        <v>25420000</v>
      </c>
      <c r="R1348" s="145"/>
    </row>
    <row r="1349" spans="1:18" s="129" customFormat="1" ht="17.100000000000001" customHeight="1" x14ac:dyDescent="0.2">
      <c r="A1349" s="27"/>
      <c r="B1349" s="49"/>
      <c r="C1349" s="49" t="s">
        <v>665</v>
      </c>
      <c r="D1349" s="25"/>
      <c r="E1349" s="25"/>
      <c r="F1349" s="25"/>
      <c r="G1349" s="25"/>
      <c r="H1349" s="25"/>
      <c r="I1349" s="25"/>
      <c r="J1349" s="25"/>
      <c r="K1349" s="25"/>
      <c r="L1349" s="25"/>
      <c r="M1349" s="25"/>
      <c r="N1349" s="28">
        <v>3</v>
      </c>
      <c r="O1349" s="68" t="s">
        <v>250</v>
      </c>
      <c r="P1349" s="266">
        <v>7610000</v>
      </c>
      <c r="Q1349" s="382">
        <f>P1349*N1349</f>
        <v>22830000</v>
      </c>
      <c r="R1349" s="145"/>
    </row>
    <row r="1350" spans="1:18" s="129" customFormat="1" ht="17.100000000000001" customHeight="1" x14ac:dyDescent="0.2">
      <c r="A1350" s="27"/>
      <c r="B1350" s="49"/>
      <c r="C1350" s="49" t="s">
        <v>331</v>
      </c>
      <c r="D1350" s="25"/>
      <c r="E1350" s="25"/>
      <c r="F1350" s="25"/>
      <c r="G1350" s="25"/>
      <c r="H1350" s="25"/>
      <c r="I1350" s="25"/>
      <c r="J1350" s="25"/>
      <c r="K1350" s="25"/>
      <c r="L1350" s="25"/>
      <c r="M1350" s="25"/>
      <c r="N1350" s="28"/>
      <c r="O1350" s="28"/>
      <c r="P1350" s="266"/>
      <c r="Q1350" s="382">
        <f>Q1351+Q1352</f>
        <v>40640000</v>
      </c>
      <c r="R1350" s="145"/>
    </row>
    <row r="1351" spans="1:18" s="129" customFormat="1" ht="17.100000000000001" customHeight="1" x14ac:dyDescent="0.2">
      <c r="A1351" s="27"/>
      <c r="B1351" s="49"/>
      <c r="C1351" s="49" t="s">
        <v>664</v>
      </c>
      <c r="D1351" s="25"/>
      <c r="E1351" s="25"/>
      <c r="F1351" s="25"/>
      <c r="G1351" s="25"/>
      <c r="H1351" s="25"/>
      <c r="I1351" s="25"/>
      <c r="J1351" s="25"/>
      <c r="K1351" s="25"/>
      <c r="L1351" s="25"/>
      <c r="M1351" s="25"/>
      <c r="N1351" s="28">
        <v>2</v>
      </c>
      <c r="O1351" s="68" t="s">
        <v>250</v>
      </c>
      <c r="P1351" s="266">
        <v>12710000</v>
      </c>
      <c r="Q1351" s="382">
        <f>P1351*N1351</f>
        <v>25420000</v>
      </c>
      <c r="R1351" s="145"/>
    </row>
    <row r="1352" spans="1:18" s="129" customFormat="1" ht="17.100000000000001" customHeight="1" x14ac:dyDescent="0.2">
      <c r="A1352" s="27"/>
      <c r="B1352" s="49"/>
      <c r="C1352" s="49" t="s">
        <v>665</v>
      </c>
      <c r="D1352" s="25"/>
      <c r="E1352" s="25"/>
      <c r="F1352" s="25"/>
      <c r="G1352" s="25"/>
      <c r="H1352" s="25"/>
      <c r="I1352" s="25"/>
      <c r="J1352" s="25"/>
      <c r="K1352" s="25"/>
      <c r="L1352" s="25"/>
      <c r="M1352" s="25"/>
      <c r="N1352" s="28">
        <v>2</v>
      </c>
      <c r="O1352" s="68" t="s">
        <v>250</v>
      </c>
      <c r="P1352" s="266">
        <v>7610000</v>
      </c>
      <c r="Q1352" s="382">
        <f>P1352*N1352</f>
        <v>15220000</v>
      </c>
      <c r="R1352" s="145"/>
    </row>
    <row r="1353" spans="1:18" s="129" customFormat="1" ht="17.100000000000001" customHeight="1" x14ac:dyDescent="0.2">
      <c r="A1353" s="27"/>
      <c r="B1353" s="49"/>
      <c r="C1353" s="49" t="s">
        <v>332</v>
      </c>
      <c r="D1353" s="25"/>
      <c r="E1353" s="25"/>
      <c r="F1353" s="25"/>
      <c r="G1353" s="25"/>
      <c r="H1353" s="25"/>
      <c r="I1353" s="25"/>
      <c r="J1353" s="25"/>
      <c r="K1353" s="25"/>
      <c r="L1353" s="25"/>
      <c r="M1353" s="25"/>
      <c r="N1353" s="28"/>
      <c r="O1353" s="28"/>
      <c r="P1353" s="266"/>
      <c r="Q1353" s="382">
        <f>Q1354+Q1355</f>
        <v>48250000</v>
      </c>
      <c r="R1353" s="145"/>
    </row>
    <row r="1354" spans="1:18" s="129" customFormat="1" ht="17.100000000000001" customHeight="1" x14ac:dyDescent="0.2">
      <c r="A1354" s="27"/>
      <c r="B1354" s="49"/>
      <c r="C1354" s="49" t="s">
        <v>664</v>
      </c>
      <c r="D1354" s="25"/>
      <c r="E1354" s="25"/>
      <c r="F1354" s="25"/>
      <c r="G1354" s="25"/>
      <c r="H1354" s="25"/>
      <c r="I1354" s="25"/>
      <c r="J1354" s="25"/>
      <c r="K1354" s="25"/>
      <c r="L1354" s="25"/>
      <c r="M1354" s="25"/>
      <c r="N1354" s="28">
        <v>2</v>
      </c>
      <c r="O1354" s="68" t="s">
        <v>250</v>
      </c>
      <c r="P1354" s="266">
        <v>12710000</v>
      </c>
      <c r="Q1354" s="382">
        <f>P1354*N1354</f>
        <v>25420000</v>
      </c>
      <c r="R1354" s="145"/>
    </row>
    <row r="1355" spans="1:18" s="129" customFormat="1" ht="17.100000000000001" customHeight="1" x14ac:dyDescent="0.2">
      <c r="A1355" s="27"/>
      <c r="B1355" s="49"/>
      <c r="C1355" s="49" t="s">
        <v>665</v>
      </c>
      <c r="D1355" s="25"/>
      <c r="E1355" s="25"/>
      <c r="F1355" s="25"/>
      <c r="G1355" s="25"/>
      <c r="H1355" s="25"/>
      <c r="I1355" s="25"/>
      <c r="J1355" s="25"/>
      <c r="K1355" s="25"/>
      <c r="L1355" s="25"/>
      <c r="M1355" s="25"/>
      <c r="N1355" s="28">
        <v>3</v>
      </c>
      <c r="O1355" s="68" t="s">
        <v>250</v>
      </c>
      <c r="P1355" s="266">
        <v>7610000</v>
      </c>
      <c r="Q1355" s="382">
        <f>P1355*N1355</f>
        <v>22830000</v>
      </c>
      <c r="R1355" s="145"/>
    </row>
    <row r="1356" spans="1:18" s="129" customFormat="1" ht="17.100000000000001" customHeight="1" x14ac:dyDescent="0.2">
      <c r="A1356" s="27"/>
      <c r="B1356" s="49"/>
      <c r="C1356" s="49" t="s">
        <v>333</v>
      </c>
      <c r="D1356" s="25"/>
      <c r="E1356" s="25"/>
      <c r="F1356" s="25"/>
      <c r="G1356" s="25"/>
      <c r="H1356" s="25"/>
      <c r="I1356" s="25"/>
      <c r="J1356" s="25"/>
      <c r="K1356" s="25"/>
      <c r="L1356" s="25"/>
      <c r="M1356" s="25"/>
      <c r="N1356" s="28"/>
      <c r="O1356" s="28"/>
      <c r="P1356" s="266"/>
      <c r="Q1356" s="382">
        <f>Q1357+Q1358</f>
        <v>40640000</v>
      </c>
      <c r="R1356" s="145"/>
    </row>
    <row r="1357" spans="1:18" s="129" customFormat="1" ht="17.100000000000001" customHeight="1" x14ac:dyDescent="0.2">
      <c r="A1357" s="27"/>
      <c r="B1357" s="49"/>
      <c r="C1357" s="49" t="s">
        <v>664</v>
      </c>
      <c r="D1357" s="25"/>
      <c r="E1357" s="25"/>
      <c r="F1357" s="25"/>
      <c r="G1357" s="25"/>
      <c r="H1357" s="25"/>
      <c r="I1357" s="25"/>
      <c r="J1357" s="25"/>
      <c r="K1357" s="25"/>
      <c r="L1357" s="25"/>
      <c r="M1357" s="25"/>
      <c r="N1357" s="28">
        <v>2</v>
      </c>
      <c r="O1357" s="68" t="s">
        <v>250</v>
      </c>
      <c r="P1357" s="266">
        <v>12710000</v>
      </c>
      <c r="Q1357" s="382">
        <f>P1357*N1357</f>
        <v>25420000</v>
      </c>
      <c r="R1357" s="145"/>
    </row>
    <row r="1358" spans="1:18" s="129" customFormat="1" ht="17.100000000000001" customHeight="1" x14ac:dyDescent="0.2">
      <c r="A1358" s="27"/>
      <c r="B1358" s="49"/>
      <c r="C1358" s="49" t="s">
        <v>665</v>
      </c>
      <c r="D1358" s="25"/>
      <c r="E1358" s="25"/>
      <c r="F1358" s="25"/>
      <c r="G1358" s="25"/>
      <c r="H1358" s="25"/>
      <c r="I1358" s="25"/>
      <c r="J1358" s="25"/>
      <c r="K1358" s="25"/>
      <c r="L1358" s="25"/>
      <c r="M1358" s="25"/>
      <c r="N1358" s="28">
        <v>2</v>
      </c>
      <c r="O1358" s="68" t="s">
        <v>250</v>
      </c>
      <c r="P1358" s="266">
        <v>7610000</v>
      </c>
      <c r="Q1358" s="382">
        <f>P1358*N1358</f>
        <v>15220000</v>
      </c>
      <c r="R1358" s="145"/>
    </row>
    <row r="1359" spans="1:18" s="129" customFormat="1" ht="17.100000000000001" customHeight="1" x14ac:dyDescent="0.2">
      <c r="A1359" s="27"/>
      <c r="B1359" s="49"/>
      <c r="C1359" s="49" t="s">
        <v>334</v>
      </c>
      <c r="D1359" s="25"/>
      <c r="E1359" s="25"/>
      <c r="F1359" s="25"/>
      <c r="G1359" s="25"/>
      <c r="H1359" s="25"/>
      <c r="I1359" s="25"/>
      <c r="J1359" s="25"/>
      <c r="K1359" s="25"/>
      <c r="L1359" s="25"/>
      <c r="M1359" s="25"/>
      <c r="N1359" s="28"/>
      <c r="O1359" s="28"/>
      <c r="P1359" s="266"/>
      <c r="Q1359" s="382">
        <f>Q1360+Q1361</f>
        <v>40640000</v>
      </c>
      <c r="R1359" s="145"/>
    </row>
    <row r="1360" spans="1:18" s="129" customFormat="1" ht="17.100000000000001" customHeight="1" x14ac:dyDescent="0.2">
      <c r="A1360" s="27"/>
      <c r="B1360" s="49"/>
      <c r="C1360" s="49" t="s">
        <v>664</v>
      </c>
      <c r="D1360" s="25"/>
      <c r="E1360" s="25"/>
      <c r="F1360" s="25"/>
      <c r="G1360" s="25"/>
      <c r="H1360" s="25"/>
      <c r="I1360" s="25"/>
      <c r="J1360" s="25"/>
      <c r="K1360" s="25"/>
      <c r="L1360" s="25"/>
      <c r="M1360" s="25"/>
      <c r="N1360" s="28">
        <v>2</v>
      </c>
      <c r="O1360" s="68" t="s">
        <v>250</v>
      </c>
      <c r="P1360" s="266">
        <v>12710000</v>
      </c>
      <c r="Q1360" s="382">
        <f>P1360*N1360</f>
        <v>25420000</v>
      </c>
      <c r="R1360" s="145"/>
    </row>
    <row r="1361" spans="1:18" s="129" customFormat="1" ht="17.100000000000001" customHeight="1" x14ac:dyDescent="0.2">
      <c r="A1361" s="27"/>
      <c r="B1361" s="49"/>
      <c r="C1361" s="49" t="s">
        <v>665</v>
      </c>
      <c r="D1361" s="25"/>
      <c r="E1361" s="25"/>
      <c r="F1361" s="25"/>
      <c r="G1361" s="25"/>
      <c r="H1361" s="25"/>
      <c r="I1361" s="25"/>
      <c r="J1361" s="25"/>
      <c r="K1361" s="25"/>
      <c r="L1361" s="25"/>
      <c r="M1361" s="25"/>
      <c r="N1361" s="28">
        <v>2</v>
      </c>
      <c r="O1361" s="68" t="s">
        <v>250</v>
      </c>
      <c r="P1361" s="266">
        <v>7610000</v>
      </c>
      <c r="Q1361" s="382">
        <f>P1361*N1361</f>
        <v>15220000</v>
      </c>
      <c r="R1361" s="145"/>
    </row>
    <row r="1362" spans="1:18" s="129" customFormat="1" ht="17.100000000000001" customHeight="1" x14ac:dyDescent="0.2">
      <c r="A1362" s="27"/>
      <c r="B1362" s="49"/>
      <c r="C1362" s="49" t="s">
        <v>335</v>
      </c>
      <c r="D1362" s="25"/>
      <c r="E1362" s="25"/>
      <c r="F1362" s="25"/>
      <c r="G1362" s="25"/>
      <c r="H1362" s="25"/>
      <c r="I1362" s="25"/>
      <c r="J1362" s="25"/>
      <c r="K1362" s="25"/>
      <c r="L1362" s="25"/>
      <c r="M1362" s="25"/>
      <c r="N1362" s="28"/>
      <c r="O1362" s="28"/>
      <c r="P1362" s="266"/>
      <c r="Q1362" s="382">
        <f>Q1363+Q1364</f>
        <v>40640000</v>
      </c>
      <c r="R1362" s="145"/>
    </row>
    <row r="1363" spans="1:18" s="129" customFormat="1" ht="17.100000000000001" customHeight="1" x14ac:dyDescent="0.2">
      <c r="A1363" s="27"/>
      <c r="B1363" s="49"/>
      <c r="C1363" s="49" t="s">
        <v>664</v>
      </c>
      <c r="D1363" s="25"/>
      <c r="E1363" s="25"/>
      <c r="F1363" s="25"/>
      <c r="G1363" s="25"/>
      <c r="H1363" s="25"/>
      <c r="I1363" s="25"/>
      <c r="J1363" s="25"/>
      <c r="K1363" s="25"/>
      <c r="L1363" s="25"/>
      <c r="M1363" s="25"/>
      <c r="N1363" s="28">
        <v>2</v>
      </c>
      <c r="O1363" s="68" t="s">
        <v>250</v>
      </c>
      <c r="P1363" s="266">
        <v>12710000</v>
      </c>
      <c r="Q1363" s="382">
        <f>P1363*N1363</f>
        <v>25420000</v>
      </c>
      <c r="R1363" s="145"/>
    </row>
    <row r="1364" spans="1:18" s="129" customFormat="1" ht="17.100000000000001" customHeight="1" x14ac:dyDescent="0.2">
      <c r="A1364" s="27"/>
      <c r="B1364" s="49"/>
      <c r="C1364" s="49" t="s">
        <v>665</v>
      </c>
      <c r="D1364" s="25"/>
      <c r="E1364" s="25"/>
      <c r="F1364" s="25"/>
      <c r="G1364" s="25"/>
      <c r="H1364" s="25"/>
      <c r="I1364" s="25"/>
      <c r="J1364" s="25"/>
      <c r="K1364" s="25"/>
      <c r="L1364" s="25"/>
      <c r="M1364" s="25"/>
      <c r="N1364" s="28">
        <v>2</v>
      </c>
      <c r="O1364" s="68" t="s">
        <v>250</v>
      </c>
      <c r="P1364" s="266">
        <v>7610000</v>
      </c>
      <c r="Q1364" s="382">
        <f>P1364*N1364</f>
        <v>15220000</v>
      </c>
      <c r="R1364" s="145"/>
    </row>
    <row r="1365" spans="1:18" s="129" customFormat="1" ht="17.100000000000001" customHeight="1" x14ac:dyDescent="0.2">
      <c r="A1365" s="27"/>
      <c r="B1365" s="49"/>
      <c r="C1365" s="49" t="s">
        <v>336</v>
      </c>
      <c r="D1365" s="25"/>
      <c r="E1365" s="25"/>
      <c r="F1365" s="25"/>
      <c r="G1365" s="25"/>
      <c r="H1365" s="25"/>
      <c r="I1365" s="25"/>
      <c r="J1365" s="25"/>
      <c r="K1365" s="25"/>
      <c r="L1365" s="25"/>
      <c r="M1365" s="25"/>
      <c r="N1365" s="28"/>
      <c r="O1365" s="28"/>
      <c r="P1365" s="266"/>
      <c r="Q1365" s="382">
        <f>Q1366+Q1367</f>
        <v>40640000</v>
      </c>
      <c r="R1365" s="145"/>
    </row>
    <row r="1366" spans="1:18" s="129" customFormat="1" ht="17.100000000000001" customHeight="1" x14ac:dyDescent="0.2">
      <c r="A1366" s="27"/>
      <c r="B1366" s="49"/>
      <c r="C1366" s="49" t="s">
        <v>664</v>
      </c>
      <c r="D1366" s="25"/>
      <c r="E1366" s="25"/>
      <c r="F1366" s="25"/>
      <c r="G1366" s="25"/>
      <c r="H1366" s="25"/>
      <c r="I1366" s="25"/>
      <c r="J1366" s="25"/>
      <c r="K1366" s="25"/>
      <c r="L1366" s="25"/>
      <c r="M1366" s="25"/>
      <c r="N1366" s="28">
        <v>2</v>
      </c>
      <c r="O1366" s="68" t="s">
        <v>250</v>
      </c>
      <c r="P1366" s="266">
        <v>12710000</v>
      </c>
      <c r="Q1366" s="382">
        <f>P1366*N1366</f>
        <v>25420000</v>
      </c>
      <c r="R1366" s="145"/>
    </row>
    <row r="1367" spans="1:18" s="129" customFormat="1" ht="17.100000000000001" customHeight="1" x14ac:dyDescent="0.2">
      <c r="A1367" s="27"/>
      <c r="B1367" s="49"/>
      <c r="C1367" s="49" t="s">
        <v>665</v>
      </c>
      <c r="D1367" s="25"/>
      <c r="E1367" s="25"/>
      <c r="F1367" s="25"/>
      <c r="G1367" s="25"/>
      <c r="H1367" s="25"/>
      <c r="I1367" s="25"/>
      <c r="J1367" s="25"/>
      <c r="K1367" s="25"/>
      <c r="L1367" s="25"/>
      <c r="M1367" s="25"/>
      <c r="N1367" s="28">
        <v>2</v>
      </c>
      <c r="O1367" s="68" t="s">
        <v>250</v>
      </c>
      <c r="P1367" s="266">
        <v>7610000</v>
      </c>
      <c r="Q1367" s="382">
        <f>P1367*N1367</f>
        <v>15220000</v>
      </c>
      <c r="R1367" s="145"/>
    </row>
    <row r="1368" spans="1:18" s="129" customFormat="1" ht="17.100000000000001" customHeight="1" x14ac:dyDescent="0.2">
      <c r="A1368" s="27"/>
      <c r="B1368" s="49"/>
      <c r="C1368" s="49" t="s">
        <v>337</v>
      </c>
      <c r="D1368" s="25"/>
      <c r="E1368" s="25"/>
      <c r="F1368" s="25"/>
      <c r="G1368" s="25"/>
      <c r="H1368" s="25"/>
      <c r="I1368" s="25"/>
      <c r="J1368" s="25"/>
      <c r="K1368" s="25"/>
      <c r="L1368" s="25"/>
      <c r="M1368" s="25"/>
      <c r="N1368" s="28"/>
      <c r="O1368" s="28"/>
      <c r="P1368" s="266"/>
      <c r="Q1368" s="382">
        <f>Q1369+Q1370</f>
        <v>40640000</v>
      </c>
      <c r="R1368" s="145"/>
    </row>
    <row r="1369" spans="1:18" s="129" customFormat="1" ht="17.100000000000001" customHeight="1" x14ac:dyDescent="0.2">
      <c r="A1369" s="27"/>
      <c r="B1369" s="49"/>
      <c r="C1369" s="49" t="s">
        <v>664</v>
      </c>
      <c r="D1369" s="25"/>
      <c r="E1369" s="25"/>
      <c r="F1369" s="25"/>
      <c r="G1369" s="25"/>
      <c r="H1369" s="25"/>
      <c r="I1369" s="25"/>
      <c r="J1369" s="25"/>
      <c r="K1369" s="25"/>
      <c r="L1369" s="25"/>
      <c r="M1369" s="25"/>
      <c r="N1369" s="28">
        <v>2</v>
      </c>
      <c r="O1369" s="68" t="s">
        <v>250</v>
      </c>
      <c r="P1369" s="266">
        <v>12710000</v>
      </c>
      <c r="Q1369" s="382">
        <f>P1369*N1369</f>
        <v>25420000</v>
      </c>
      <c r="R1369" s="145"/>
    </row>
    <row r="1370" spans="1:18" s="129" customFormat="1" ht="17.100000000000001" customHeight="1" x14ac:dyDescent="0.2">
      <c r="A1370" s="27"/>
      <c r="B1370" s="49"/>
      <c r="C1370" s="49" t="s">
        <v>665</v>
      </c>
      <c r="D1370" s="25"/>
      <c r="E1370" s="25"/>
      <c r="F1370" s="25"/>
      <c r="G1370" s="25"/>
      <c r="H1370" s="25"/>
      <c r="I1370" s="25"/>
      <c r="J1370" s="25"/>
      <c r="K1370" s="25"/>
      <c r="L1370" s="25"/>
      <c r="M1370" s="25"/>
      <c r="N1370" s="28">
        <v>2</v>
      </c>
      <c r="O1370" s="68" t="s">
        <v>250</v>
      </c>
      <c r="P1370" s="266">
        <v>7610000</v>
      </c>
      <c r="Q1370" s="382">
        <f>P1370*N1370</f>
        <v>15220000</v>
      </c>
      <c r="R1370" s="145"/>
    </row>
    <row r="1371" spans="1:18" s="129" customFormat="1" ht="17.100000000000001" customHeight="1" x14ac:dyDescent="0.2">
      <c r="A1371" s="27"/>
      <c r="B1371" s="49"/>
      <c r="C1371" s="49" t="s">
        <v>338</v>
      </c>
      <c r="D1371" s="25"/>
      <c r="E1371" s="25"/>
      <c r="F1371" s="25"/>
      <c r="G1371" s="25"/>
      <c r="H1371" s="25"/>
      <c r="I1371" s="25"/>
      <c r="J1371" s="25"/>
      <c r="K1371" s="25"/>
      <c r="L1371" s="25"/>
      <c r="M1371" s="25"/>
      <c r="N1371" s="28"/>
      <c r="O1371" s="28"/>
      <c r="P1371" s="266"/>
      <c r="Q1371" s="382">
        <f>Q1372+Q1373</f>
        <v>40640000</v>
      </c>
      <c r="R1371" s="145"/>
    </row>
    <row r="1372" spans="1:18" s="129" customFormat="1" ht="17.100000000000001" customHeight="1" x14ac:dyDescent="0.2">
      <c r="A1372" s="27"/>
      <c r="B1372" s="49"/>
      <c r="C1372" s="49" t="s">
        <v>664</v>
      </c>
      <c r="D1372" s="25"/>
      <c r="E1372" s="25"/>
      <c r="F1372" s="25"/>
      <c r="G1372" s="25"/>
      <c r="H1372" s="25"/>
      <c r="I1372" s="25"/>
      <c r="J1372" s="25"/>
      <c r="K1372" s="25"/>
      <c r="L1372" s="25"/>
      <c r="M1372" s="25"/>
      <c r="N1372" s="28">
        <v>2</v>
      </c>
      <c r="O1372" s="68" t="s">
        <v>250</v>
      </c>
      <c r="P1372" s="266">
        <v>12710000</v>
      </c>
      <c r="Q1372" s="382">
        <f>P1372*N1372</f>
        <v>25420000</v>
      </c>
      <c r="R1372" s="145"/>
    </row>
    <row r="1373" spans="1:18" s="129" customFormat="1" ht="17.100000000000001" customHeight="1" x14ac:dyDescent="0.2">
      <c r="A1373" s="27"/>
      <c r="B1373" s="49"/>
      <c r="C1373" s="49" t="s">
        <v>665</v>
      </c>
      <c r="D1373" s="25"/>
      <c r="E1373" s="25"/>
      <c r="F1373" s="25"/>
      <c r="G1373" s="25"/>
      <c r="H1373" s="25"/>
      <c r="I1373" s="25"/>
      <c r="J1373" s="25"/>
      <c r="K1373" s="25"/>
      <c r="L1373" s="25"/>
      <c r="M1373" s="25"/>
      <c r="N1373" s="28">
        <v>2</v>
      </c>
      <c r="O1373" s="68" t="s">
        <v>250</v>
      </c>
      <c r="P1373" s="266">
        <v>7610000</v>
      </c>
      <c r="Q1373" s="382">
        <f>P1373*N1373</f>
        <v>15220000</v>
      </c>
      <c r="R1373" s="145"/>
    </row>
    <row r="1374" spans="1:18" s="129" customFormat="1" ht="17.100000000000001" customHeight="1" x14ac:dyDescent="0.2">
      <c r="A1374" s="27"/>
      <c r="B1374" s="49"/>
      <c r="C1374" s="49"/>
      <c r="D1374" s="25"/>
      <c r="E1374" s="25"/>
      <c r="F1374" s="25"/>
      <c r="G1374" s="25"/>
      <c r="H1374" s="25"/>
      <c r="I1374" s="25"/>
      <c r="J1374" s="25"/>
      <c r="K1374" s="25"/>
      <c r="L1374" s="25"/>
      <c r="M1374" s="25"/>
      <c r="N1374" s="28"/>
      <c r="O1374" s="68"/>
      <c r="P1374" s="266"/>
      <c r="Q1374" s="382"/>
      <c r="R1374" s="145"/>
    </row>
    <row r="1375" spans="1:18" s="61" customFormat="1" ht="17.100000000000001" customHeight="1" x14ac:dyDescent="0.2">
      <c r="A1375" s="137" t="s">
        <v>618</v>
      </c>
      <c r="B1375" s="900" t="s">
        <v>884</v>
      </c>
      <c r="C1375" s="903"/>
      <c r="D1375" s="903"/>
      <c r="E1375" s="903"/>
      <c r="F1375" s="903"/>
      <c r="G1375" s="903"/>
      <c r="H1375" s="903"/>
      <c r="I1375" s="903"/>
      <c r="J1375" s="903"/>
      <c r="K1375" s="903"/>
      <c r="L1375" s="903"/>
      <c r="M1375" s="903"/>
      <c r="N1375" s="137"/>
      <c r="O1375" s="137"/>
      <c r="P1375" s="137"/>
      <c r="Q1375" s="357">
        <f>Q1376</f>
        <v>1500000</v>
      </c>
      <c r="R1375" s="432"/>
    </row>
    <row r="1376" spans="1:18" ht="17.100000000000001" customHeight="1" x14ac:dyDescent="0.2">
      <c r="A1376" s="63">
        <v>521119</v>
      </c>
      <c r="B1376" s="162" t="s">
        <v>48</v>
      </c>
      <c r="C1376" s="253"/>
      <c r="D1376" s="45"/>
      <c r="E1376" s="45"/>
      <c r="F1376" s="45"/>
      <c r="G1376" s="45"/>
      <c r="H1376" s="45"/>
      <c r="I1376" s="45"/>
      <c r="J1376" s="45"/>
      <c r="K1376" s="45"/>
      <c r="L1376" s="45"/>
      <c r="M1376" s="45"/>
      <c r="N1376" s="44"/>
      <c r="O1376" s="44"/>
      <c r="P1376" s="44"/>
      <c r="Q1376" s="358">
        <f>Q1377+Q1378</f>
        <v>1500000</v>
      </c>
      <c r="R1376" s="454" t="s">
        <v>562</v>
      </c>
    </row>
    <row r="1377" spans="1:19" s="129" customFormat="1" ht="17.100000000000001" customHeight="1" x14ac:dyDescent="0.2">
      <c r="A1377" s="27"/>
      <c r="B1377" s="49"/>
      <c r="C1377" s="49" t="s">
        <v>885</v>
      </c>
      <c r="D1377" s="25"/>
      <c r="E1377" s="25"/>
      <c r="F1377" s="25"/>
      <c r="G1377" s="25"/>
      <c r="H1377" s="25"/>
      <c r="I1377" s="25"/>
      <c r="J1377" s="25"/>
      <c r="K1377" s="25"/>
      <c r="L1377" s="25"/>
      <c r="M1377" s="25"/>
      <c r="N1377" s="28">
        <v>5</v>
      </c>
      <c r="O1377" s="68" t="s">
        <v>250</v>
      </c>
      <c r="P1377" s="266">
        <v>300000</v>
      </c>
      <c r="Q1377" s="382">
        <f>P1377*N1377</f>
        <v>1500000</v>
      </c>
      <c r="R1377" s="145"/>
    </row>
    <row r="1378" spans="1:19" s="129" customFormat="1" ht="16.5" customHeight="1" x14ac:dyDescent="0.2">
      <c r="A1378" s="27"/>
      <c r="B1378" s="49"/>
      <c r="C1378" s="49"/>
      <c r="D1378" s="25"/>
      <c r="E1378" s="25"/>
      <c r="F1378" s="25"/>
      <c r="G1378" s="25"/>
      <c r="H1378" s="25"/>
      <c r="I1378" s="25"/>
      <c r="J1378" s="25"/>
      <c r="K1378" s="25"/>
      <c r="L1378" s="25"/>
      <c r="M1378" s="25"/>
      <c r="N1378" s="28"/>
      <c r="O1378" s="68"/>
      <c r="P1378" s="266"/>
      <c r="Q1378" s="382"/>
      <c r="R1378" s="145"/>
    </row>
    <row r="1379" spans="1:19" s="129" customFormat="1" ht="17.100000000000001" customHeight="1" x14ac:dyDescent="0.2">
      <c r="A1379" s="137" t="s">
        <v>799</v>
      </c>
      <c r="B1379" s="65" t="s">
        <v>800</v>
      </c>
      <c r="C1379" s="49"/>
      <c r="D1379" s="25"/>
      <c r="E1379" s="25"/>
      <c r="F1379" s="25"/>
      <c r="G1379" s="25"/>
      <c r="H1379" s="25"/>
      <c r="I1379" s="25"/>
      <c r="J1379" s="25"/>
      <c r="K1379" s="25"/>
      <c r="L1379" s="25"/>
      <c r="M1379" s="25"/>
      <c r="N1379" s="28"/>
      <c r="O1379" s="68"/>
      <c r="P1379" s="266"/>
      <c r="Q1379" s="393">
        <f>Q1380</f>
        <v>11000000</v>
      </c>
      <c r="R1379" s="145"/>
    </row>
    <row r="1380" spans="1:19" s="129" customFormat="1" ht="17.100000000000001" customHeight="1" x14ac:dyDescent="0.2">
      <c r="A1380" s="27">
        <v>521119</v>
      </c>
      <c r="B1380" s="24" t="s">
        <v>661</v>
      </c>
      <c r="C1380" s="49"/>
      <c r="D1380" s="25"/>
      <c r="E1380" s="25"/>
      <c r="F1380" s="25"/>
      <c r="G1380" s="25"/>
      <c r="H1380" s="25"/>
      <c r="I1380" s="25"/>
      <c r="J1380" s="25"/>
      <c r="K1380" s="25"/>
      <c r="L1380" s="25"/>
      <c r="M1380" s="25"/>
      <c r="N1380" s="28"/>
      <c r="O1380" s="68"/>
      <c r="P1380" s="266"/>
      <c r="Q1380" s="382">
        <f>Q1383</f>
        <v>11000000</v>
      </c>
      <c r="R1380" s="145"/>
    </row>
    <row r="1381" spans="1:19" ht="17.100000000000001" customHeight="1" x14ac:dyDescent="0.2">
      <c r="A1381" s="27"/>
      <c r="B1381" s="49" t="s">
        <v>19</v>
      </c>
      <c r="C1381" s="52" t="s">
        <v>327</v>
      </c>
      <c r="D1381" s="49"/>
      <c r="E1381" s="45"/>
      <c r="F1381" s="455"/>
      <c r="G1381" s="455"/>
      <c r="H1381" s="45"/>
      <c r="I1381" s="455"/>
      <c r="J1381" s="455"/>
      <c r="K1381" s="45"/>
      <c r="L1381" s="45"/>
      <c r="M1381" s="25"/>
      <c r="N1381" s="43"/>
      <c r="O1381" s="51"/>
      <c r="P1381" s="50"/>
      <c r="Q1381" s="382"/>
      <c r="R1381" s="897"/>
    </row>
    <row r="1382" spans="1:19" ht="17.100000000000001" customHeight="1" x14ac:dyDescent="0.2">
      <c r="A1382" s="27"/>
      <c r="B1382" s="49"/>
      <c r="C1382" s="52" t="s">
        <v>671</v>
      </c>
      <c r="D1382" s="49"/>
      <c r="E1382" s="45"/>
      <c r="F1382" s="455"/>
      <c r="G1382" s="455"/>
      <c r="H1382" s="45"/>
      <c r="I1382" s="455"/>
      <c r="J1382" s="455"/>
      <c r="K1382" s="45"/>
      <c r="L1382" s="45"/>
      <c r="M1382" s="25"/>
      <c r="N1382" s="43"/>
      <c r="O1382" s="51"/>
      <c r="P1382" s="50"/>
      <c r="Q1382" s="382"/>
      <c r="R1382" s="897"/>
      <c r="S1382" s="187"/>
    </row>
    <row r="1383" spans="1:19" s="129" customFormat="1" ht="17.100000000000001" customHeight="1" x14ac:dyDescent="0.2">
      <c r="A1383" s="27"/>
      <c r="B1383" s="49"/>
      <c r="C1383" s="52" t="s">
        <v>664</v>
      </c>
      <c r="D1383" s="25"/>
      <c r="E1383" s="25"/>
      <c r="F1383" s="25"/>
      <c r="G1383" s="25"/>
      <c r="H1383" s="25"/>
      <c r="I1383" s="25"/>
      <c r="J1383" s="25"/>
      <c r="K1383" s="25"/>
      <c r="L1383" s="25"/>
      <c r="M1383" s="25"/>
      <c r="N1383" s="44">
        <v>1</v>
      </c>
      <c r="O1383" s="68" t="s">
        <v>250</v>
      </c>
      <c r="P1383" s="266">
        <v>11000000</v>
      </c>
      <c r="Q1383" s="382">
        <f>P1383*N1383</f>
        <v>11000000</v>
      </c>
      <c r="R1383" s="145"/>
    </row>
    <row r="1384" spans="1:19" s="129" customFormat="1" ht="17.100000000000001" customHeight="1" x14ac:dyDescent="0.2">
      <c r="A1384" s="27"/>
      <c r="B1384" s="49"/>
      <c r="C1384" s="52"/>
      <c r="D1384" s="25"/>
      <c r="E1384" s="25"/>
      <c r="F1384" s="25"/>
      <c r="G1384" s="25"/>
      <c r="H1384" s="25"/>
      <c r="I1384" s="25"/>
      <c r="J1384" s="25"/>
      <c r="K1384" s="25"/>
      <c r="L1384" s="25"/>
      <c r="M1384" s="25"/>
      <c r="N1384" s="44"/>
      <c r="O1384" s="68"/>
      <c r="P1384" s="266"/>
      <c r="Q1384" s="382"/>
      <c r="R1384" s="145"/>
    </row>
    <row r="1385" spans="1:19" s="129" customFormat="1" ht="17.100000000000001" customHeight="1" x14ac:dyDescent="0.2">
      <c r="A1385" s="137" t="s">
        <v>833</v>
      </c>
      <c r="B1385" s="65" t="s">
        <v>834</v>
      </c>
      <c r="C1385" s="49"/>
      <c r="D1385" s="25"/>
      <c r="E1385" s="25"/>
      <c r="F1385" s="25"/>
      <c r="G1385" s="25"/>
      <c r="H1385" s="25"/>
      <c r="I1385" s="25"/>
      <c r="J1385" s="25"/>
      <c r="K1385" s="25"/>
      <c r="L1385" s="25"/>
      <c r="M1385" s="25"/>
      <c r="N1385" s="28"/>
      <c r="O1385" s="68"/>
      <c r="P1385" s="266"/>
      <c r="Q1385" s="393">
        <f>Q1386</f>
        <v>12710000</v>
      </c>
      <c r="R1385" s="145"/>
    </row>
    <row r="1386" spans="1:19" s="129" customFormat="1" ht="17.100000000000001" customHeight="1" x14ac:dyDescent="0.2">
      <c r="A1386" s="27">
        <v>521119</v>
      </c>
      <c r="B1386" s="24" t="s">
        <v>661</v>
      </c>
      <c r="C1386" s="49"/>
      <c r="D1386" s="25"/>
      <c r="E1386" s="25"/>
      <c r="F1386" s="25"/>
      <c r="G1386" s="25"/>
      <c r="H1386" s="25"/>
      <c r="I1386" s="25"/>
      <c r="J1386" s="25"/>
      <c r="K1386" s="25"/>
      <c r="L1386" s="25"/>
      <c r="M1386" s="25"/>
      <c r="N1386" s="28"/>
      <c r="O1386" s="68"/>
      <c r="P1386" s="266"/>
      <c r="Q1386" s="382">
        <f>Q1388</f>
        <v>12710000</v>
      </c>
      <c r="R1386" s="145"/>
    </row>
    <row r="1387" spans="1:19" ht="17.100000000000001" customHeight="1" x14ac:dyDescent="0.2">
      <c r="A1387" s="27"/>
      <c r="B1387" s="49" t="s">
        <v>19</v>
      </c>
      <c r="C1387" s="52" t="s">
        <v>886</v>
      </c>
      <c r="D1387" s="49"/>
      <c r="E1387" s="45"/>
      <c r="F1387" s="455"/>
      <c r="G1387" s="455"/>
      <c r="H1387" s="45"/>
      <c r="I1387" s="455"/>
      <c r="J1387" s="455"/>
      <c r="K1387" s="45"/>
      <c r="L1387" s="45"/>
      <c r="M1387" s="25"/>
      <c r="N1387" s="43"/>
      <c r="O1387" s="51"/>
      <c r="P1387" s="50"/>
      <c r="Q1387" s="382"/>
      <c r="R1387" s="897"/>
    </row>
    <row r="1388" spans="1:19" s="129" customFormat="1" ht="17.100000000000001" customHeight="1" x14ac:dyDescent="0.2">
      <c r="A1388" s="27"/>
      <c r="B1388" s="49"/>
      <c r="C1388" s="52" t="s">
        <v>664</v>
      </c>
      <c r="D1388" s="25"/>
      <c r="E1388" s="25"/>
      <c r="F1388" s="25"/>
      <c r="G1388" s="25"/>
      <c r="H1388" s="25"/>
      <c r="I1388" s="25"/>
      <c r="J1388" s="25"/>
      <c r="K1388" s="25"/>
      <c r="L1388" s="25"/>
      <c r="M1388" s="25"/>
      <c r="N1388" s="44">
        <v>1</v>
      </c>
      <c r="O1388" s="68" t="s">
        <v>250</v>
      </c>
      <c r="P1388" s="266">
        <v>12710000</v>
      </c>
      <c r="Q1388" s="382">
        <f>P1388*N1388</f>
        <v>12710000</v>
      </c>
      <c r="R1388" s="145"/>
    </row>
    <row r="1389" spans="1:19" s="129" customFormat="1" ht="17.100000000000001" customHeight="1" x14ac:dyDescent="0.2">
      <c r="A1389" s="27"/>
      <c r="B1389" s="49"/>
      <c r="C1389" s="52"/>
      <c r="D1389" s="25"/>
      <c r="E1389" s="25"/>
      <c r="F1389" s="25"/>
      <c r="G1389" s="25"/>
      <c r="H1389" s="25"/>
      <c r="I1389" s="25"/>
      <c r="J1389" s="25"/>
      <c r="K1389" s="25"/>
      <c r="L1389" s="25"/>
      <c r="M1389" s="25"/>
      <c r="N1389" s="44"/>
      <c r="O1389" s="68"/>
      <c r="P1389" s="266"/>
      <c r="Q1389" s="382"/>
      <c r="R1389" s="145"/>
    </row>
    <row r="1390" spans="1:19" ht="17.100000000000001" customHeight="1" x14ac:dyDescent="0.2">
      <c r="A1390" s="210" t="s">
        <v>887</v>
      </c>
      <c r="B1390" s="211" t="s">
        <v>888</v>
      </c>
      <c r="C1390" s="212"/>
      <c r="D1390" s="213"/>
      <c r="E1390" s="185"/>
      <c r="F1390" s="185"/>
      <c r="G1390" s="185"/>
      <c r="H1390" s="185"/>
      <c r="I1390" s="185"/>
      <c r="J1390" s="185"/>
      <c r="K1390" s="185"/>
      <c r="L1390" s="185"/>
      <c r="M1390" s="213"/>
      <c r="N1390" s="234">
        <v>12</v>
      </c>
      <c r="O1390" s="200" t="s">
        <v>460</v>
      </c>
      <c r="P1390" s="214"/>
      <c r="Q1390" s="400">
        <f>Q1391</f>
        <v>400998000</v>
      </c>
      <c r="R1390" s="897"/>
    </row>
    <row r="1391" spans="1:19" ht="17.100000000000001" customHeight="1" x14ac:dyDescent="0.2">
      <c r="A1391" s="60" t="s">
        <v>51</v>
      </c>
      <c r="B1391" s="253" t="s">
        <v>52</v>
      </c>
      <c r="C1391" s="901"/>
      <c r="D1391" s="901"/>
      <c r="E1391" s="901"/>
      <c r="F1391" s="901"/>
      <c r="G1391" s="901"/>
      <c r="H1391" s="901"/>
      <c r="I1391" s="901"/>
      <c r="J1391" s="901"/>
      <c r="K1391" s="901"/>
      <c r="L1391" s="901"/>
      <c r="M1391" s="901"/>
      <c r="N1391" s="46"/>
      <c r="O1391" s="46"/>
      <c r="P1391" s="46"/>
      <c r="Q1391" s="356">
        <f>Q1392+Q1397+Q1409+Q1414</f>
        <v>400998000</v>
      </c>
      <c r="R1391" s="897"/>
    </row>
    <row r="1392" spans="1:19" ht="17.100000000000001" customHeight="1" x14ac:dyDescent="0.2">
      <c r="A1392" s="137" t="s">
        <v>181</v>
      </c>
      <c r="B1392" s="900" t="s">
        <v>461</v>
      </c>
      <c r="C1392" s="900"/>
      <c r="D1392" s="80"/>
      <c r="E1392" s="80"/>
      <c r="F1392" s="80"/>
      <c r="G1392" s="80"/>
      <c r="H1392" s="80"/>
      <c r="I1392" s="80"/>
      <c r="J1392" s="80"/>
      <c r="K1392" s="80"/>
      <c r="L1392" s="80"/>
      <c r="M1392" s="80"/>
      <c r="N1392" s="81"/>
      <c r="O1392" s="81"/>
      <c r="P1392" s="81"/>
      <c r="Q1392" s="357">
        <f>Q1393</f>
        <v>234240000</v>
      </c>
      <c r="R1392" s="897"/>
    </row>
    <row r="1393" spans="1:18" ht="17.100000000000001" customHeight="1" x14ac:dyDescent="0.35">
      <c r="A1393" s="63">
        <v>521112</v>
      </c>
      <c r="B1393" s="162" t="s">
        <v>62</v>
      </c>
      <c r="C1393" s="253"/>
      <c r="D1393" s="45"/>
      <c r="E1393" s="45"/>
      <c r="F1393" s="45"/>
      <c r="G1393" s="45"/>
      <c r="H1393" s="45"/>
      <c r="I1393" s="45"/>
      <c r="J1393" s="45"/>
      <c r="K1393" s="45"/>
      <c r="L1393" s="45"/>
      <c r="M1393" s="45"/>
      <c r="N1393" s="44"/>
      <c r="O1393" s="44"/>
      <c r="P1393" s="44"/>
      <c r="Q1393" s="417">
        <f>Q1395</f>
        <v>234240000</v>
      </c>
      <c r="R1393" s="454" t="s">
        <v>562</v>
      </c>
    </row>
    <row r="1394" spans="1:18" s="61" customFormat="1" ht="17.100000000000001" customHeight="1" x14ac:dyDescent="0.2">
      <c r="A1394" s="60"/>
      <c r="B1394" s="121" t="s">
        <v>19</v>
      </c>
      <c r="C1394" s="121" t="s">
        <v>889</v>
      </c>
      <c r="D1394" s="45"/>
      <c r="E1394" s="45"/>
      <c r="F1394" s="45"/>
      <c r="G1394" s="45"/>
      <c r="H1394" s="45"/>
      <c r="I1394" s="45"/>
      <c r="J1394" s="45"/>
      <c r="K1394" s="45"/>
      <c r="L1394" s="45"/>
      <c r="M1394" s="45"/>
      <c r="N1394" s="44"/>
      <c r="O1394" s="44"/>
      <c r="P1394" s="44"/>
      <c r="Q1394" s="356"/>
      <c r="R1394" s="432"/>
    </row>
    <row r="1395" spans="1:18" ht="17.100000000000001" customHeight="1" x14ac:dyDescent="0.2">
      <c r="A1395" s="60"/>
      <c r="B1395" s="253"/>
      <c r="C1395" s="121" t="s">
        <v>240</v>
      </c>
      <c r="D1395" s="455" t="s">
        <v>118</v>
      </c>
      <c r="E1395" s="45">
        <v>16</v>
      </c>
      <c r="F1395" s="455" t="s">
        <v>605</v>
      </c>
      <c r="G1395" s="455" t="s">
        <v>11</v>
      </c>
      <c r="H1395" s="45">
        <v>366</v>
      </c>
      <c r="I1395" s="455" t="s">
        <v>322</v>
      </c>
      <c r="J1395" s="455" t="s">
        <v>119</v>
      </c>
      <c r="K1395" s="45"/>
      <c r="L1395" s="45"/>
      <c r="M1395" s="45"/>
      <c r="N1395" s="78">
        <f>E1395*H1395</f>
        <v>5856</v>
      </c>
      <c r="O1395" s="51" t="s">
        <v>366</v>
      </c>
      <c r="P1395" s="78">
        <v>40000</v>
      </c>
      <c r="Q1395" s="358">
        <f>N1395*P1395</f>
        <v>234240000</v>
      </c>
      <c r="R1395" s="897"/>
    </row>
    <row r="1396" spans="1:18" ht="17.100000000000001" customHeight="1" x14ac:dyDescent="0.2">
      <c r="A1396" s="60"/>
      <c r="B1396" s="253"/>
      <c r="C1396" s="121"/>
      <c r="D1396" s="455"/>
      <c r="E1396" s="45"/>
      <c r="F1396" s="455"/>
      <c r="G1396" s="455"/>
      <c r="H1396" s="45"/>
      <c r="I1396" s="455"/>
      <c r="J1396" s="455"/>
      <c r="K1396" s="45"/>
      <c r="L1396" s="45"/>
      <c r="M1396" s="45"/>
      <c r="N1396" s="78"/>
      <c r="O1396" s="51"/>
      <c r="P1396" s="78"/>
      <c r="Q1396" s="358"/>
      <c r="R1396" s="897"/>
    </row>
    <row r="1397" spans="1:18" ht="17.100000000000001" customHeight="1" x14ac:dyDescent="0.2">
      <c r="A1397" s="137" t="s">
        <v>69</v>
      </c>
      <c r="B1397" s="900" t="s">
        <v>261</v>
      </c>
      <c r="C1397" s="126"/>
      <c r="D1397" s="80"/>
      <c r="E1397" s="80"/>
      <c r="F1397" s="80"/>
      <c r="G1397" s="80"/>
      <c r="H1397" s="80"/>
      <c r="I1397" s="80"/>
      <c r="J1397" s="80"/>
      <c r="K1397" s="80"/>
      <c r="L1397" s="80"/>
      <c r="M1397" s="80"/>
      <c r="N1397" s="163"/>
      <c r="O1397" s="81"/>
      <c r="P1397" s="163"/>
      <c r="Q1397" s="357">
        <f>Q1398</f>
        <v>68400000</v>
      </c>
      <c r="R1397" s="897"/>
    </row>
    <row r="1398" spans="1:18" ht="17.100000000000001" customHeight="1" x14ac:dyDescent="0.35">
      <c r="A1398" s="63">
        <v>521112</v>
      </c>
      <c r="B1398" s="121" t="s">
        <v>19</v>
      </c>
      <c r="C1398" s="121" t="s">
        <v>890</v>
      </c>
      <c r="D1398" s="45"/>
      <c r="E1398" s="45"/>
      <c r="F1398" s="45"/>
      <c r="G1398" s="45"/>
      <c r="H1398" s="45"/>
      <c r="I1398" s="45"/>
      <c r="J1398" s="45"/>
      <c r="K1398" s="45"/>
      <c r="L1398" s="45"/>
      <c r="M1398" s="45"/>
      <c r="N1398" s="44"/>
      <c r="O1398" s="44"/>
      <c r="P1398" s="44"/>
      <c r="Q1398" s="417">
        <f>SUM(Q1399:Q1407)</f>
        <v>68400000</v>
      </c>
      <c r="R1398" s="454" t="s">
        <v>562</v>
      </c>
    </row>
    <row r="1399" spans="1:18" s="54" customFormat="1" ht="17.100000000000001" customHeight="1" x14ac:dyDescent="0.2">
      <c r="A1399" s="1"/>
      <c r="B1399" s="8"/>
      <c r="C1399" s="9" t="s">
        <v>232</v>
      </c>
      <c r="D1399" s="5"/>
      <c r="E1399" s="42"/>
      <c r="F1399" s="5"/>
      <c r="G1399" s="896"/>
      <c r="H1399" s="896"/>
      <c r="I1399" s="896"/>
      <c r="J1399" s="896"/>
      <c r="K1399" s="896"/>
      <c r="L1399" s="896"/>
      <c r="M1399" s="896"/>
      <c r="N1399" s="20">
        <v>190</v>
      </c>
      <c r="O1399" s="20" t="s">
        <v>366</v>
      </c>
      <c r="P1399" s="4">
        <v>40000</v>
      </c>
      <c r="Q1399" s="403">
        <f>N1399*P1399</f>
        <v>7600000</v>
      </c>
      <c r="R1399" s="435"/>
    </row>
    <row r="1400" spans="1:18" s="54" customFormat="1" ht="17.100000000000001" customHeight="1" x14ac:dyDescent="0.2">
      <c r="A1400" s="1"/>
      <c r="B1400" s="8"/>
      <c r="C1400" s="9" t="s">
        <v>281</v>
      </c>
      <c r="D1400" s="5"/>
      <c r="E1400" s="42"/>
      <c r="F1400" s="5"/>
      <c r="G1400" s="896"/>
      <c r="H1400" s="896"/>
      <c r="I1400" s="896"/>
      <c r="J1400" s="896"/>
      <c r="K1400" s="896"/>
      <c r="L1400" s="896"/>
      <c r="M1400" s="896"/>
      <c r="N1400" s="20">
        <v>190</v>
      </c>
      <c r="O1400" s="20" t="s">
        <v>366</v>
      </c>
      <c r="P1400" s="17">
        <v>40000</v>
      </c>
      <c r="Q1400" s="403">
        <f t="shared" ref="Q1400:Q1407" si="125">N1400*P1400</f>
        <v>7600000</v>
      </c>
      <c r="R1400" s="435"/>
    </row>
    <row r="1401" spans="1:18" s="54" customFormat="1" ht="17.100000000000001" customHeight="1" x14ac:dyDescent="0.2">
      <c r="A1401" s="1"/>
      <c r="B1401" s="8"/>
      <c r="C1401" s="9" t="s">
        <v>282</v>
      </c>
      <c r="D1401" s="5"/>
      <c r="E1401" s="42"/>
      <c r="F1401" s="5"/>
      <c r="G1401" s="896"/>
      <c r="H1401" s="896"/>
      <c r="I1401" s="896"/>
      <c r="J1401" s="896"/>
      <c r="K1401" s="896"/>
      <c r="L1401" s="896"/>
      <c r="M1401" s="896"/>
      <c r="N1401" s="20">
        <v>190</v>
      </c>
      <c r="O1401" s="20" t="s">
        <v>366</v>
      </c>
      <c r="P1401" s="4">
        <v>40000</v>
      </c>
      <c r="Q1401" s="403">
        <f t="shared" si="125"/>
        <v>7600000</v>
      </c>
      <c r="R1401" s="435"/>
    </row>
    <row r="1402" spans="1:18" s="54" customFormat="1" ht="17.100000000000001" customHeight="1" x14ac:dyDescent="0.2">
      <c r="A1402" s="11"/>
      <c r="B1402" s="125"/>
      <c r="C1402" s="9" t="s">
        <v>283</v>
      </c>
      <c r="D1402" s="456"/>
      <c r="E1402" s="456"/>
      <c r="F1402" s="456"/>
      <c r="G1402" s="456"/>
      <c r="H1402" s="456"/>
      <c r="I1402" s="456"/>
      <c r="J1402" s="456"/>
      <c r="K1402" s="456"/>
      <c r="L1402" s="456"/>
      <c r="M1402" s="456"/>
      <c r="N1402" s="20">
        <v>190</v>
      </c>
      <c r="O1402" s="20" t="s">
        <v>366</v>
      </c>
      <c r="P1402" s="17">
        <v>40000</v>
      </c>
      <c r="Q1402" s="403">
        <f t="shared" si="125"/>
        <v>7600000</v>
      </c>
      <c r="R1402" s="435"/>
    </row>
    <row r="1403" spans="1:18" s="54" customFormat="1" ht="17.100000000000001" customHeight="1" x14ac:dyDescent="0.2">
      <c r="A1403" s="104"/>
      <c r="B1403" s="125"/>
      <c r="C1403" s="9" t="s">
        <v>284</v>
      </c>
      <c r="D1403" s="456"/>
      <c r="E1403" s="456"/>
      <c r="F1403" s="456"/>
      <c r="G1403" s="456"/>
      <c r="H1403" s="456"/>
      <c r="I1403" s="456"/>
      <c r="J1403" s="456"/>
      <c r="K1403" s="456"/>
      <c r="L1403" s="456"/>
      <c r="M1403" s="456"/>
      <c r="N1403" s="20">
        <v>190</v>
      </c>
      <c r="O1403" s="20" t="s">
        <v>366</v>
      </c>
      <c r="P1403" s="4">
        <v>40000</v>
      </c>
      <c r="Q1403" s="403">
        <f t="shared" si="125"/>
        <v>7600000</v>
      </c>
      <c r="R1403" s="435"/>
    </row>
    <row r="1404" spans="1:18" s="54" customFormat="1" ht="17.100000000000001" customHeight="1" x14ac:dyDescent="0.2">
      <c r="A1404" s="104"/>
      <c r="B1404" s="125"/>
      <c r="C1404" s="9" t="s">
        <v>285</v>
      </c>
      <c r="D1404" s="456"/>
      <c r="E1404" s="456"/>
      <c r="F1404" s="456"/>
      <c r="G1404" s="456"/>
      <c r="H1404" s="456"/>
      <c r="I1404" s="456"/>
      <c r="J1404" s="456"/>
      <c r="K1404" s="456"/>
      <c r="L1404" s="456"/>
      <c r="M1404" s="456"/>
      <c r="N1404" s="20">
        <v>190</v>
      </c>
      <c r="O1404" s="20" t="s">
        <v>366</v>
      </c>
      <c r="P1404" s="17">
        <v>40000</v>
      </c>
      <c r="Q1404" s="403">
        <f t="shared" si="125"/>
        <v>7600000</v>
      </c>
      <c r="R1404" s="435"/>
    </row>
    <row r="1405" spans="1:18" s="54" customFormat="1" ht="17.100000000000001" customHeight="1" x14ac:dyDescent="0.2">
      <c r="A1405" s="104"/>
      <c r="B1405" s="125"/>
      <c r="C1405" s="9" t="s">
        <v>286</v>
      </c>
      <c r="D1405" s="456"/>
      <c r="E1405" s="456"/>
      <c r="F1405" s="456"/>
      <c r="G1405" s="456"/>
      <c r="H1405" s="456"/>
      <c r="I1405" s="456"/>
      <c r="J1405" s="456"/>
      <c r="K1405" s="456"/>
      <c r="L1405" s="456"/>
      <c r="M1405" s="456"/>
      <c r="N1405" s="20">
        <v>190</v>
      </c>
      <c r="O1405" s="20" t="s">
        <v>366</v>
      </c>
      <c r="P1405" s="4">
        <v>40000</v>
      </c>
      <c r="Q1405" s="403">
        <f t="shared" si="125"/>
        <v>7600000</v>
      </c>
      <c r="R1405" s="435"/>
    </row>
    <row r="1406" spans="1:18" s="54" customFormat="1" ht="17.100000000000001" customHeight="1" x14ac:dyDescent="0.2">
      <c r="A1406" s="104"/>
      <c r="B1406" s="125"/>
      <c r="C1406" s="9" t="s">
        <v>287</v>
      </c>
      <c r="D1406" s="456"/>
      <c r="E1406" s="456"/>
      <c r="F1406" s="456"/>
      <c r="G1406" s="456"/>
      <c r="H1406" s="456"/>
      <c r="I1406" s="456"/>
      <c r="J1406" s="456"/>
      <c r="K1406" s="456"/>
      <c r="L1406" s="456"/>
      <c r="M1406" s="456"/>
      <c r="N1406" s="20">
        <v>190</v>
      </c>
      <c r="O1406" s="20" t="s">
        <v>366</v>
      </c>
      <c r="P1406" s="17">
        <v>40000</v>
      </c>
      <c r="Q1406" s="403">
        <f t="shared" si="125"/>
        <v>7600000</v>
      </c>
      <c r="R1406" s="435"/>
    </row>
    <row r="1407" spans="1:18" s="54" customFormat="1" ht="17.100000000000001" customHeight="1" x14ac:dyDescent="0.2">
      <c r="A1407" s="104"/>
      <c r="B1407" s="125"/>
      <c r="C1407" s="9" t="s">
        <v>288</v>
      </c>
      <c r="D1407" s="456"/>
      <c r="E1407" s="456"/>
      <c r="F1407" s="456"/>
      <c r="G1407" s="456"/>
      <c r="H1407" s="456"/>
      <c r="I1407" s="456"/>
      <c r="J1407" s="456"/>
      <c r="K1407" s="456"/>
      <c r="L1407" s="456"/>
      <c r="M1407" s="456"/>
      <c r="N1407" s="20">
        <v>190</v>
      </c>
      <c r="O1407" s="20" t="s">
        <v>366</v>
      </c>
      <c r="P1407" s="4">
        <v>40000</v>
      </c>
      <c r="Q1407" s="403">
        <f t="shared" si="125"/>
        <v>7600000</v>
      </c>
      <c r="R1407" s="435"/>
    </row>
    <row r="1408" spans="1:18" ht="17.100000000000001" customHeight="1" x14ac:dyDescent="0.2">
      <c r="A1408" s="60"/>
      <c r="B1408" s="253"/>
      <c r="C1408" s="901"/>
      <c r="D1408" s="901"/>
      <c r="E1408" s="901"/>
      <c r="F1408" s="901"/>
      <c r="G1408" s="901"/>
      <c r="H1408" s="901"/>
      <c r="I1408" s="901"/>
      <c r="J1408" s="901"/>
      <c r="K1408" s="901"/>
      <c r="L1408" s="901"/>
      <c r="M1408" s="901"/>
      <c r="N1408" s="46"/>
      <c r="O1408" s="46"/>
      <c r="P1408" s="46"/>
      <c r="Q1408" s="356"/>
      <c r="R1408" s="897"/>
    </row>
    <row r="1409" spans="1:18" ht="17.100000000000001" customHeight="1" x14ac:dyDescent="0.2">
      <c r="A1409" s="145" t="s">
        <v>180</v>
      </c>
      <c r="B1409" s="65" t="s">
        <v>264</v>
      </c>
      <c r="C1409" s="65"/>
      <c r="D1409" s="65"/>
      <c r="E1409" s="903"/>
      <c r="F1409" s="903"/>
      <c r="G1409" s="903"/>
      <c r="H1409" s="903"/>
      <c r="I1409" s="903"/>
      <c r="J1409" s="903"/>
      <c r="K1409" s="903"/>
      <c r="L1409" s="903"/>
      <c r="M1409" s="65"/>
      <c r="N1409" s="151"/>
      <c r="O1409" s="137"/>
      <c r="P1409" s="152"/>
      <c r="Q1409" s="375">
        <f>Q1410</f>
        <v>76128000</v>
      </c>
      <c r="R1409" s="897"/>
    </row>
    <row r="1410" spans="1:18" ht="17.100000000000001" customHeight="1" x14ac:dyDescent="0.35">
      <c r="A1410" s="897">
        <v>521119</v>
      </c>
      <c r="B1410" s="49" t="s">
        <v>56</v>
      </c>
      <c r="C1410" s="49"/>
      <c r="D1410" s="25"/>
      <c r="E1410" s="45"/>
      <c r="F1410" s="45"/>
      <c r="G1410" s="45"/>
      <c r="H1410" s="45"/>
      <c r="I1410" s="45"/>
      <c r="J1410" s="45"/>
      <c r="K1410" s="45"/>
      <c r="L1410" s="45"/>
      <c r="M1410" s="25"/>
      <c r="N1410" s="43"/>
      <c r="O1410" s="44"/>
      <c r="P1410" s="50"/>
      <c r="Q1410" s="394">
        <f>Q1412</f>
        <v>76128000</v>
      </c>
      <c r="R1410" s="454" t="s">
        <v>562</v>
      </c>
    </row>
    <row r="1411" spans="1:18" s="129" customFormat="1" ht="17.100000000000001" customHeight="1" x14ac:dyDescent="0.2">
      <c r="A1411" s="27"/>
      <c r="B1411" s="49" t="s">
        <v>19</v>
      </c>
      <c r="C1411" s="49" t="s">
        <v>339</v>
      </c>
      <c r="D1411" s="25"/>
      <c r="E1411" s="45"/>
      <c r="F1411" s="45"/>
      <c r="G1411" s="45"/>
      <c r="H1411" s="45"/>
      <c r="I1411" s="45"/>
      <c r="J1411" s="45"/>
      <c r="K1411" s="45"/>
      <c r="L1411" s="45"/>
      <c r="M1411" s="25"/>
      <c r="N1411" s="43"/>
      <c r="O1411" s="44"/>
      <c r="P1411" s="50"/>
      <c r="Q1411" s="382"/>
      <c r="R1411" s="145"/>
    </row>
    <row r="1412" spans="1:18" ht="17.100000000000001" customHeight="1" x14ac:dyDescent="0.2">
      <c r="A1412" s="27"/>
      <c r="B1412" s="49"/>
      <c r="C1412" s="52" t="s">
        <v>22</v>
      </c>
      <c r="D1412" s="455" t="s">
        <v>118</v>
      </c>
      <c r="E1412" s="45">
        <v>16</v>
      </c>
      <c r="F1412" s="455" t="s">
        <v>605</v>
      </c>
      <c r="G1412" s="455" t="s">
        <v>11</v>
      </c>
      <c r="H1412" s="45">
        <v>366</v>
      </c>
      <c r="I1412" s="455" t="s">
        <v>322</v>
      </c>
      <c r="J1412" s="455" t="s">
        <v>119</v>
      </c>
      <c r="K1412" s="45"/>
      <c r="L1412" s="45"/>
      <c r="M1412" s="25"/>
      <c r="N1412" s="43">
        <f>E1412*H1412</f>
        <v>5856</v>
      </c>
      <c r="O1412" s="51" t="s">
        <v>366</v>
      </c>
      <c r="P1412" s="50">
        <v>13000</v>
      </c>
      <c r="Q1412" s="382">
        <f>N1412*P1412</f>
        <v>76128000</v>
      </c>
      <c r="R1412" s="897"/>
    </row>
    <row r="1413" spans="1:18" ht="17.100000000000001" customHeight="1" x14ac:dyDescent="0.2">
      <c r="A1413" s="27"/>
      <c r="B1413" s="49"/>
      <c r="C1413" s="49"/>
      <c r="D1413" s="25"/>
      <c r="E1413" s="45"/>
      <c r="F1413" s="45"/>
      <c r="G1413" s="45"/>
      <c r="H1413" s="45"/>
      <c r="I1413" s="45"/>
      <c r="J1413" s="45"/>
      <c r="K1413" s="45"/>
      <c r="L1413" s="45"/>
      <c r="M1413" s="25"/>
      <c r="N1413" s="43"/>
      <c r="O1413" s="44"/>
      <c r="P1413" s="50"/>
      <c r="Q1413" s="382"/>
      <c r="R1413" s="897"/>
    </row>
    <row r="1414" spans="1:18" ht="17.100000000000001" customHeight="1" x14ac:dyDescent="0.2">
      <c r="A1414" s="145" t="s">
        <v>68</v>
      </c>
      <c r="B1414" s="65" t="s">
        <v>265</v>
      </c>
      <c r="C1414" s="65"/>
      <c r="D1414" s="65"/>
      <c r="E1414" s="903"/>
      <c r="F1414" s="903"/>
      <c r="G1414" s="903"/>
      <c r="H1414" s="903"/>
      <c r="I1414" s="903"/>
      <c r="J1414" s="903"/>
      <c r="K1414" s="903"/>
      <c r="L1414" s="903"/>
      <c r="M1414" s="65"/>
      <c r="N1414" s="151"/>
      <c r="O1414" s="137"/>
      <c r="P1414" s="152"/>
      <c r="Q1414" s="375">
        <f>Q1415</f>
        <v>22230000</v>
      </c>
      <c r="R1414" s="897"/>
    </row>
    <row r="1415" spans="1:18" ht="17.100000000000001" customHeight="1" x14ac:dyDescent="0.35">
      <c r="A1415" s="897">
        <v>521119</v>
      </c>
      <c r="B1415" s="49" t="s">
        <v>56</v>
      </c>
      <c r="C1415" s="49"/>
      <c r="D1415" s="25"/>
      <c r="E1415" s="45"/>
      <c r="F1415" s="45"/>
      <c r="G1415" s="45"/>
      <c r="H1415" s="45"/>
      <c r="I1415" s="45"/>
      <c r="J1415" s="45"/>
      <c r="K1415" s="45"/>
      <c r="L1415" s="45"/>
      <c r="M1415" s="25"/>
      <c r="N1415" s="43"/>
      <c r="O1415" s="44"/>
      <c r="P1415" s="50"/>
      <c r="Q1415" s="394">
        <f>SUM(Q1417:Q1425)</f>
        <v>22230000</v>
      </c>
      <c r="R1415" s="454" t="s">
        <v>562</v>
      </c>
    </row>
    <row r="1416" spans="1:18" s="129" customFormat="1" ht="17.100000000000001" customHeight="1" x14ac:dyDescent="0.2">
      <c r="A1416" s="27"/>
      <c r="B1416" s="49" t="s">
        <v>19</v>
      </c>
      <c r="C1416" s="49" t="s">
        <v>339</v>
      </c>
      <c r="D1416" s="25"/>
      <c r="E1416" s="45"/>
      <c r="F1416" s="45"/>
      <c r="G1416" s="45"/>
      <c r="H1416" s="45"/>
      <c r="I1416" s="45"/>
      <c r="J1416" s="45"/>
      <c r="K1416" s="45"/>
      <c r="L1416" s="45"/>
      <c r="M1416" s="25"/>
      <c r="N1416" s="43"/>
      <c r="O1416" s="44"/>
      <c r="P1416" s="50"/>
      <c r="Q1416" s="382"/>
      <c r="R1416" s="145"/>
    </row>
    <row r="1417" spans="1:18" s="54" customFormat="1" ht="17.100000000000001" customHeight="1" x14ac:dyDescent="0.2">
      <c r="A1417" s="1"/>
      <c r="B1417" s="8"/>
      <c r="C1417" s="9" t="s">
        <v>232</v>
      </c>
      <c r="D1417" s="5"/>
      <c r="E1417" s="42"/>
      <c r="F1417" s="5"/>
      <c r="G1417" s="896"/>
      <c r="H1417" s="896"/>
      <c r="I1417" s="896"/>
      <c r="J1417" s="896"/>
      <c r="K1417" s="896"/>
      <c r="L1417" s="896"/>
      <c r="M1417" s="896"/>
      <c r="N1417" s="20">
        <v>190</v>
      </c>
      <c r="O1417" s="20" t="s">
        <v>366</v>
      </c>
      <c r="P1417" s="4">
        <v>13000</v>
      </c>
      <c r="Q1417" s="403">
        <f>N1417*P1417</f>
        <v>2470000</v>
      </c>
      <c r="R1417" s="435"/>
    </row>
    <row r="1418" spans="1:18" s="54" customFormat="1" ht="17.100000000000001" customHeight="1" x14ac:dyDescent="0.2">
      <c r="A1418" s="1"/>
      <c r="B1418" s="8"/>
      <c r="C1418" s="9" t="s">
        <v>281</v>
      </c>
      <c r="D1418" s="5"/>
      <c r="E1418" s="42"/>
      <c r="F1418" s="5"/>
      <c r="G1418" s="896"/>
      <c r="H1418" s="896"/>
      <c r="I1418" s="896"/>
      <c r="J1418" s="896"/>
      <c r="K1418" s="896"/>
      <c r="L1418" s="896"/>
      <c r="M1418" s="896"/>
      <c r="N1418" s="20">
        <v>190</v>
      </c>
      <c r="O1418" s="20" t="s">
        <v>366</v>
      </c>
      <c r="P1418" s="17">
        <v>13000</v>
      </c>
      <c r="Q1418" s="403">
        <f t="shared" ref="Q1418:Q1425" si="126">N1418*P1418</f>
        <v>2470000</v>
      </c>
      <c r="R1418" s="435"/>
    </row>
    <row r="1419" spans="1:18" s="54" customFormat="1" ht="17.100000000000001" customHeight="1" x14ac:dyDescent="0.2">
      <c r="A1419" s="1"/>
      <c r="B1419" s="8"/>
      <c r="C1419" s="9" t="s">
        <v>282</v>
      </c>
      <c r="D1419" s="5"/>
      <c r="E1419" s="42"/>
      <c r="F1419" s="5"/>
      <c r="G1419" s="896"/>
      <c r="H1419" s="896"/>
      <c r="I1419" s="896"/>
      <c r="J1419" s="896"/>
      <c r="K1419" s="896"/>
      <c r="L1419" s="896"/>
      <c r="M1419" s="896"/>
      <c r="N1419" s="20">
        <v>190</v>
      </c>
      <c r="O1419" s="20" t="s">
        <v>366</v>
      </c>
      <c r="P1419" s="4">
        <v>13000</v>
      </c>
      <c r="Q1419" s="403">
        <f t="shared" si="126"/>
        <v>2470000</v>
      </c>
      <c r="R1419" s="435"/>
    </row>
    <row r="1420" spans="1:18" s="54" customFormat="1" ht="17.100000000000001" customHeight="1" x14ac:dyDescent="0.2">
      <c r="A1420" s="11"/>
      <c r="B1420" s="125"/>
      <c r="C1420" s="9" t="s">
        <v>283</v>
      </c>
      <c r="D1420" s="456"/>
      <c r="E1420" s="456"/>
      <c r="F1420" s="456"/>
      <c r="G1420" s="456"/>
      <c r="H1420" s="456"/>
      <c r="I1420" s="456"/>
      <c r="J1420" s="456"/>
      <c r="K1420" s="456"/>
      <c r="L1420" s="456"/>
      <c r="M1420" s="456"/>
      <c r="N1420" s="20">
        <v>190</v>
      </c>
      <c r="O1420" s="20" t="s">
        <v>366</v>
      </c>
      <c r="P1420" s="17">
        <v>13000</v>
      </c>
      <c r="Q1420" s="403">
        <f t="shared" si="126"/>
        <v>2470000</v>
      </c>
      <c r="R1420" s="435"/>
    </row>
    <row r="1421" spans="1:18" s="54" customFormat="1" ht="17.100000000000001" customHeight="1" x14ac:dyDescent="0.2">
      <c r="A1421" s="104"/>
      <c r="B1421" s="125"/>
      <c r="C1421" s="9" t="s">
        <v>284</v>
      </c>
      <c r="D1421" s="456"/>
      <c r="E1421" s="456"/>
      <c r="F1421" s="456"/>
      <c r="G1421" s="456"/>
      <c r="H1421" s="456"/>
      <c r="I1421" s="456"/>
      <c r="J1421" s="456"/>
      <c r="K1421" s="456"/>
      <c r="L1421" s="456"/>
      <c r="M1421" s="456"/>
      <c r="N1421" s="20">
        <v>190</v>
      </c>
      <c r="O1421" s="20" t="s">
        <v>366</v>
      </c>
      <c r="P1421" s="4">
        <v>13000</v>
      </c>
      <c r="Q1421" s="403">
        <f t="shared" si="126"/>
        <v>2470000</v>
      </c>
      <c r="R1421" s="435"/>
    </row>
    <row r="1422" spans="1:18" s="54" customFormat="1" ht="17.100000000000001" customHeight="1" x14ac:dyDescent="0.2">
      <c r="A1422" s="104"/>
      <c r="B1422" s="125"/>
      <c r="C1422" s="9" t="s">
        <v>285</v>
      </c>
      <c r="D1422" s="456"/>
      <c r="E1422" s="456"/>
      <c r="F1422" s="456"/>
      <c r="G1422" s="456"/>
      <c r="H1422" s="456"/>
      <c r="I1422" s="456"/>
      <c r="J1422" s="456"/>
      <c r="K1422" s="456"/>
      <c r="L1422" s="456"/>
      <c r="M1422" s="456"/>
      <c r="N1422" s="20">
        <v>190</v>
      </c>
      <c r="O1422" s="20" t="s">
        <v>366</v>
      </c>
      <c r="P1422" s="17">
        <v>13000</v>
      </c>
      <c r="Q1422" s="403">
        <f t="shared" si="126"/>
        <v>2470000</v>
      </c>
      <c r="R1422" s="435"/>
    </row>
    <row r="1423" spans="1:18" s="54" customFormat="1" ht="17.100000000000001" customHeight="1" x14ac:dyDescent="0.2">
      <c r="A1423" s="104"/>
      <c r="B1423" s="125"/>
      <c r="C1423" s="9" t="s">
        <v>286</v>
      </c>
      <c r="D1423" s="456"/>
      <c r="E1423" s="456"/>
      <c r="F1423" s="456"/>
      <c r="G1423" s="456"/>
      <c r="H1423" s="456"/>
      <c r="I1423" s="456"/>
      <c r="J1423" s="456"/>
      <c r="K1423" s="456"/>
      <c r="L1423" s="456"/>
      <c r="M1423" s="456"/>
      <c r="N1423" s="20">
        <v>190</v>
      </c>
      <c r="O1423" s="20" t="s">
        <v>366</v>
      </c>
      <c r="P1423" s="4">
        <v>13000</v>
      </c>
      <c r="Q1423" s="403">
        <f t="shared" si="126"/>
        <v>2470000</v>
      </c>
      <c r="R1423" s="435"/>
    </row>
    <row r="1424" spans="1:18" s="54" customFormat="1" ht="17.100000000000001" customHeight="1" x14ac:dyDescent="0.2">
      <c r="A1424" s="104"/>
      <c r="B1424" s="125"/>
      <c r="C1424" s="9" t="s">
        <v>287</v>
      </c>
      <c r="D1424" s="456"/>
      <c r="E1424" s="456"/>
      <c r="F1424" s="456"/>
      <c r="G1424" s="456"/>
      <c r="H1424" s="456"/>
      <c r="I1424" s="456"/>
      <c r="J1424" s="456"/>
      <c r="K1424" s="456"/>
      <c r="L1424" s="456"/>
      <c r="M1424" s="456"/>
      <c r="N1424" s="20">
        <v>190</v>
      </c>
      <c r="O1424" s="20" t="s">
        <v>366</v>
      </c>
      <c r="P1424" s="17">
        <v>13000</v>
      </c>
      <c r="Q1424" s="403">
        <f t="shared" si="126"/>
        <v>2470000</v>
      </c>
      <c r="R1424" s="435"/>
    </row>
    <row r="1425" spans="1:18" s="54" customFormat="1" ht="17.100000000000001" customHeight="1" x14ac:dyDescent="0.2">
      <c r="A1425" s="104"/>
      <c r="B1425" s="125"/>
      <c r="C1425" s="9" t="s">
        <v>288</v>
      </c>
      <c r="D1425" s="456"/>
      <c r="E1425" s="456"/>
      <c r="F1425" s="456"/>
      <c r="G1425" s="456"/>
      <c r="H1425" s="456"/>
      <c r="I1425" s="456"/>
      <c r="J1425" s="456"/>
      <c r="K1425" s="456"/>
      <c r="L1425" s="456"/>
      <c r="M1425" s="456"/>
      <c r="N1425" s="20">
        <v>190</v>
      </c>
      <c r="O1425" s="20" t="s">
        <v>366</v>
      </c>
      <c r="P1425" s="4">
        <v>13000</v>
      </c>
      <c r="Q1425" s="403">
        <f t="shared" si="126"/>
        <v>2470000</v>
      </c>
      <c r="R1425" s="435"/>
    </row>
    <row r="1426" spans="1:18" ht="17.100000000000001" customHeight="1" x14ac:dyDescent="0.2">
      <c r="A1426" s="27"/>
      <c r="B1426" s="49"/>
      <c r="C1426" s="52"/>
      <c r="D1426" s="49"/>
      <c r="E1426" s="45"/>
      <c r="F1426" s="455"/>
      <c r="G1426" s="455"/>
      <c r="H1426" s="45"/>
      <c r="I1426" s="455"/>
      <c r="J1426" s="455"/>
      <c r="K1426" s="45"/>
      <c r="L1426" s="45"/>
      <c r="M1426" s="25"/>
      <c r="N1426" s="43"/>
      <c r="O1426" s="51"/>
      <c r="P1426" s="50"/>
      <c r="Q1426" s="382"/>
      <c r="R1426" s="897"/>
    </row>
    <row r="1427" spans="1:18" ht="17.100000000000001" customHeight="1" x14ac:dyDescent="0.2">
      <c r="A1427" s="205">
        <v>3144</v>
      </c>
      <c r="B1427" s="206" t="s">
        <v>462</v>
      </c>
      <c r="C1427" s="206"/>
      <c r="D1427" s="206"/>
      <c r="E1427" s="167"/>
      <c r="F1427" s="167"/>
      <c r="G1427" s="167"/>
      <c r="H1427" s="167"/>
      <c r="I1427" s="167"/>
      <c r="J1427" s="167"/>
      <c r="K1427" s="167"/>
      <c r="L1427" s="167"/>
      <c r="M1427" s="206"/>
      <c r="N1427" s="208"/>
      <c r="O1427" s="168"/>
      <c r="P1427" s="209"/>
      <c r="Q1427" s="389">
        <f>Q1428</f>
        <v>774882000</v>
      </c>
      <c r="R1427" s="897"/>
    </row>
    <row r="1428" spans="1:18" ht="17.100000000000001" customHeight="1" x14ac:dyDescent="0.2">
      <c r="A1428" s="215">
        <v>3144.0010000000002</v>
      </c>
      <c r="B1428" s="211" t="s">
        <v>891</v>
      </c>
      <c r="C1428" s="213"/>
      <c r="D1428" s="213"/>
      <c r="E1428" s="185"/>
      <c r="F1428" s="185"/>
      <c r="G1428" s="185"/>
      <c r="H1428" s="185"/>
      <c r="I1428" s="185"/>
      <c r="J1428" s="185"/>
      <c r="K1428" s="185"/>
      <c r="L1428" s="185"/>
      <c r="M1428" s="213"/>
      <c r="N1428" s="234"/>
      <c r="O1428" s="200"/>
      <c r="P1428" s="214"/>
      <c r="Q1428" s="400">
        <f>Q1429</f>
        <v>774882000</v>
      </c>
      <c r="R1428" s="897"/>
    </row>
    <row r="1429" spans="1:18" s="187" customFormat="1" ht="17.100000000000001" customHeight="1" x14ac:dyDescent="0.2">
      <c r="A1429" s="165" t="s">
        <v>51</v>
      </c>
      <c r="B1429" s="66" t="s">
        <v>52</v>
      </c>
      <c r="C1429" s="49"/>
      <c r="D1429" s="25"/>
      <c r="E1429" s="45"/>
      <c r="F1429" s="45"/>
      <c r="G1429" s="45"/>
      <c r="H1429" s="45"/>
      <c r="I1429" s="45"/>
      <c r="J1429" s="45"/>
      <c r="K1429" s="45"/>
      <c r="L1429" s="45"/>
      <c r="M1429" s="25"/>
      <c r="N1429" s="43"/>
      <c r="O1429" s="44"/>
      <c r="P1429" s="50"/>
      <c r="Q1429" s="382">
        <f>Q1430</f>
        <v>774882000</v>
      </c>
      <c r="R1429" s="423"/>
    </row>
    <row r="1430" spans="1:18" ht="17.100000000000001" customHeight="1" x14ac:dyDescent="0.2">
      <c r="A1430" s="137" t="s">
        <v>178</v>
      </c>
      <c r="B1430" s="65" t="s">
        <v>179</v>
      </c>
      <c r="C1430" s="65"/>
      <c r="D1430" s="65"/>
      <c r="E1430" s="65"/>
      <c r="F1430" s="65"/>
      <c r="G1430" s="65"/>
      <c r="H1430" s="65"/>
      <c r="I1430" s="65"/>
      <c r="J1430" s="65"/>
      <c r="K1430" s="65"/>
      <c r="L1430" s="65"/>
      <c r="M1430" s="65"/>
      <c r="N1430" s="67"/>
      <c r="O1430" s="67"/>
      <c r="P1430" s="67"/>
      <c r="Q1430" s="375">
        <f>SUM(Q1431)</f>
        <v>774882000</v>
      </c>
      <c r="R1430" s="897"/>
    </row>
    <row r="1431" spans="1:18" ht="17.100000000000001" customHeight="1" x14ac:dyDescent="0.35">
      <c r="A1431" s="44">
        <v>521119</v>
      </c>
      <c r="B1431" s="24" t="s">
        <v>48</v>
      </c>
      <c r="C1431" s="25"/>
      <c r="D1431" s="25"/>
      <c r="E1431" s="25"/>
      <c r="F1431" s="25"/>
      <c r="G1431" s="25"/>
      <c r="H1431" s="25"/>
      <c r="I1431" s="25"/>
      <c r="J1431" s="25"/>
      <c r="K1431" s="25"/>
      <c r="L1431" s="45"/>
      <c r="M1431" s="45"/>
      <c r="N1431" s="28"/>
      <c r="O1431" s="28"/>
      <c r="P1431" s="28"/>
      <c r="Q1431" s="394">
        <f>Q1432+Q1436</f>
        <v>774882000</v>
      </c>
      <c r="R1431" s="454" t="s">
        <v>562</v>
      </c>
    </row>
    <row r="1432" spans="1:18" ht="17.100000000000001" customHeight="1" x14ac:dyDescent="0.35">
      <c r="A1432" s="44"/>
      <c r="B1432" s="49" t="s">
        <v>19</v>
      </c>
      <c r="C1432" s="49" t="s">
        <v>915</v>
      </c>
      <c r="D1432" s="25"/>
      <c r="E1432" s="25"/>
      <c r="F1432" s="25"/>
      <c r="G1432" s="25"/>
      <c r="H1432" s="25"/>
      <c r="I1432" s="25"/>
      <c r="J1432" s="25"/>
      <c r="K1432" s="25"/>
      <c r="L1432" s="45"/>
      <c r="M1432" s="45"/>
      <c r="N1432" s="28"/>
      <c r="O1432" s="28"/>
      <c r="P1432" s="28"/>
      <c r="Q1432" s="394">
        <f>SUM(Q1433:Q1435)</f>
        <v>524986000</v>
      </c>
      <c r="R1432" s="454"/>
    </row>
    <row r="1433" spans="1:18" ht="17.100000000000001" customHeight="1" x14ac:dyDescent="0.2">
      <c r="A1433" s="27"/>
      <c r="B1433" s="49" t="s">
        <v>20</v>
      </c>
      <c r="C1433" s="49" t="s">
        <v>917</v>
      </c>
      <c r="D1433" s="49"/>
      <c r="E1433" s="25"/>
      <c r="F1433" s="45"/>
      <c r="G1433" s="45"/>
      <c r="H1433" s="45"/>
      <c r="I1433" s="45"/>
      <c r="J1433" s="45"/>
      <c r="K1433" s="45"/>
      <c r="L1433" s="45"/>
      <c r="M1433" s="45"/>
      <c r="N1433" s="44">
        <v>2</v>
      </c>
      <c r="O1433" s="51" t="s">
        <v>250</v>
      </c>
      <c r="P1433" s="50">
        <v>26005000</v>
      </c>
      <c r="Q1433" s="382">
        <f>N1433*P1433</f>
        <v>52010000</v>
      </c>
      <c r="R1433" s="897"/>
    </row>
    <row r="1434" spans="1:18" ht="17.100000000000001" customHeight="1" x14ac:dyDescent="0.2">
      <c r="A1434" s="27"/>
      <c r="B1434" s="49" t="s">
        <v>20</v>
      </c>
      <c r="C1434" s="49" t="s">
        <v>918</v>
      </c>
      <c r="D1434" s="49"/>
      <c r="E1434" s="25"/>
      <c r="F1434" s="45"/>
      <c r="G1434" s="45"/>
      <c r="H1434" s="45"/>
      <c r="I1434" s="45"/>
      <c r="J1434" s="45"/>
      <c r="K1434" s="45"/>
      <c r="L1434" s="45"/>
      <c r="M1434" s="45"/>
      <c r="N1434" s="44">
        <v>13</v>
      </c>
      <c r="O1434" s="51" t="s">
        <v>250</v>
      </c>
      <c r="P1434" s="50">
        <v>15697000</v>
      </c>
      <c r="Q1434" s="382">
        <f>N1434*P1434</f>
        <v>204061000</v>
      </c>
      <c r="R1434" s="897"/>
    </row>
    <row r="1435" spans="1:18" ht="17.100000000000001" customHeight="1" x14ac:dyDescent="0.2">
      <c r="A1435" s="27"/>
      <c r="B1435" s="49" t="s">
        <v>20</v>
      </c>
      <c r="C1435" s="49" t="s">
        <v>179</v>
      </c>
      <c r="D1435" s="49"/>
      <c r="E1435" s="25"/>
      <c r="F1435" s="45"/>
      <c r="G1435" s="45"/>
      <c r="H1435" s="45"/>
      <c r="I1435" s="45"/>
      <c r="J1435" s="45"/>
      <c r="K1435" s="45"/>
      <c r="L1435" s="45"/>
      <c r="M1435" s="45"/>
      <c r="N1435" s="44">
        <v>2</v>
      </c>
      <c r="O1435" s="51" t="s">
        <v>250</v>
      </c>
      <c r="P1435" s="50">
        <v>134457500</v>
      </c>
      <c r="Q1435" s="382">
        <f>N1435*P1435</f>
        <v>268915000</v>
      </c>
      <c r="R1435" s="897"/>
    </row>
    <row r="1436" spans="1:18" ht="17.100000000000001" customHeight="1" x14ac:dyDescent="0.2">
      <c r="A1436" s="27"/>
      <c r="B1436" s="49" t="s">
        <v>19</v>
      </c>
      <c r="C1436" s="49" t="s">
        <v>916</v>
      </c>
      <c r="D1436" s="49"/>
      <c r="E1436" s="25"/>
      <c r="F1436" s="45"/>
      <c r="G1436" s="45"/>
      <c r="H1436" s="45"/>
      <c r="I1436" s="45"/>
      <c r="J1436" s="45"/>
      <c r="K1436" s="45"/>
      <c r="L1436" s="45"/>
      <c r="M1436" s="45"/>
      <c r="N1436" s="44"/>
      <c r="O1436" s="51"/>
      <c r="P1436" s="50"/>
      <c r="Q1436" s="382">
        <f>SUM(Q1437:Q1439)</f>
        <v>249896000</v>
      </c>
      <c r="R1436" s="897"/>
    </row>
    <row r="1437" spans="1:18" ht="17.100000000000001" customHeight="1" x14ac:dyDescent="0.2">
      <c r="A1437" s="27"/>
      <c r="B1437" s="49" t="s">
        <v>20</v>
      </c>
      <c r="C1437" s="49" t="s">
        <v>917</v>
      </c>
      <c r="D1437" s="49"/>
      <c r="E1437" s="25"/>
      <c r="F1437" s="45"/>
      <c r="G1437" s="45"/>
      <c r="H1437" s="45"/>
      <c r="I1437" s="45"/>
      <c r="J1437" s="45"/>
      <c r="K1437" s="45"/>
      <c r="L1437" s="45"/>
      <c r="M1437" s="45"/>
      <c r="N1437" s="44">
        <v>2</v>
      </c>
      <c r="O1437" s="51" t="s">
        <v>250</v>
      </c>
      <c r="P1437" s="50">
        <v>26005000</v>
      </c>
      <c r="Q1437" s="382">
        <f>N1437*P1437</f>
        <v>52010000</v>
      </c>
      <c r="R1437" s="897"/>
    </row>
    <row r="1438" spans="1:18" ht="17.100000000000001" customHeight="1" x14ac:dyDescent="0.2">
      <c r="A1438" s="27"/>
      <c r="B1438" s="49" t="s">
        <v>20</v>
      </c>
      <c r="C1438" s="49" t="s">
        <v>918</v>
      </c>
      <c r="D1438" s="49"/>
      <c r="E1438" s="25"/>
      <c r="F1438" s="45"/>
      <c r="G1438" s="45"/>
      <c r="H1438" s="45"/>
      <c r="I1438" s="45"/>
      <c r="J1438" s="45"/>
      <c r="K1438" s="45"/>
      <c r="L1438" s="45"/>
      <c r="M1438" s="45"/>
      <c r="N1438" s="44">
        <v>2</v>
      </c>
      <c r="O1438" s="51" t="s">
        <v>250</v>
      </c>
      <c r="P1438" s="50">
        <v>15697000</v>
      </c>
      <c r="Q1438" s="382">
        <f>N1438*P1438</f>
        <v>31394000</v>
      </c>
      <c r="R1438" s="897"/>
    </row>
    <row r="1439" spans="1:18" ht="17.100000000000001" customHeight="1" x14ac:dyDescent="0.2">
      <c r="A1439" s="27"/>
      <c r="B1439" s="49" t="s">
        <v>20</v>
      </c>
      <c r="C1439" s="49" t="s">
        <v>919</v>
      </c>
      <c r="D1439" s="49"/>
      <c r="E1439" s="25"/>
      <c r="F1439" s="45"/>
      <c r="G1439" s="45"/>
      <c r="H1439" s="45"/>
      <c r="I1439" s="45"/>
      <c r="J1439" s="45"/>
      <c r="K1439" s="45"/>
      <c r="L1439" s="45"/>
      <c r="M1439" s="45"/>
      <c r="N1439" s="44">
        <v>2</v>
      </c>
      <c r="O1439" s="51" t="s">
        <v>250</v>
      </c>
      <c r="P1439" s="50">
        <v>83246000</v>
      </c>
      <c r="Q1439" s="382">
        <f>N1439*P1439</f>
        <v>166492000</v>
      </c>
      <c r="R1439" s="897"/>
    </row>
    <row r="1440" spans="1:18" ht="17.100000000000001" customHeight="1" x14ac:dyDescent="0.2">
      <c r="A1440" s="27"/>
      <c r="B1440" s="49"/>
      <c r="C1440" s="49"/>
      <c r="D1440" s="49"/>
      <c r="E1440" s="25"/>
      <c r="F1440" s="45"/>
      <c r="G1440" s="45"/>
      <c r="H1440" s="45"/>
      <c r="I1440" s="45"/>
      <c r="J1440" s="45"/>
      <c r="K1440" s="45"/>
      <c r="L1440" s="45"/>
      <c r="M1440" s="45"/>
      <c r="N1440" s="44"/>
      <c r="O1440" s="51"/>
      <c r="P1440" s="50"/>
      <c r="Q1440" s="382"/>
      <c r="R1440" s="897"/>
    </row>
    <row r="1441" spans="1:18" ht="17.100000000000001" customHeight="1" x14ac:dyDescent="0.2">
      <c r="A1441" s="168">
        <v>3146</v>
      </c>
      <c r="B1441" s="206" t="s">
        <v>463</v>
      </c>
      <c r="C1441" s="206"/>
      <c r="D1441" s="206"/>
      <c r="E1441" s="206"/>
      <c r="F1441" s="167"/>
      <c r="G1441" s="167"/>
      <c r="H1441" s="167"/>
      <c r="I1441" s="167"/>
      <c r="J1441" s="167"/>
      <c r="K1441" s="167"/>
      <c r="L1441" s="167"/>
      <c r="M1441" s="167"/>
      <c r="N1441" s="168"/>
      <c r="O1441" s="168"/>
      <c r="P1441" s="209"/>
      <c r="Q1441" s="389">
        <f>Q1442</f>
        <v>393071000</v>
      </c>
      <c r="R1441" s="897"/>
    </row>
    <row r="1442" spans="1:18" ht="17.100000000000001" customHeight="1" x14ac:dyDescent="0.2">
      <c r="A1442" s="215">
        <v>3146.0010000000002</v>
      </c>
      <c r="B1442" s="211" t="s">
        <v>464</v>
      </c>
      <c r="C1442" s="211"/>
      <c r="D1442" s="211"/>
      <c r="E1442" s="211"/>
      <c r="F1442" s="219"/>
      <c r="G1442" s="219"/>
      <c r="H1442" s="219"/>
      <c r="I1442" s="219"/>
      <c r="J1442" s="219"/>
      <c r="K1442" s="219"/>
      <c r="L1442" s="219"/>
      <c r="M1442" s="219"/>
      <c r="N1442" s="200">
        <v>2</v>
      </c>
      <c r="O1442" s="200" t="s">
        <v>276</v>
      </c>
      <c r="P1442" s="220"/>
      <c r="Q1442" s="400">
        <f>Q1443</f>
        <v>393071000</v>
      </c>
      <c r="R1442" s="897"/>
    </row>
    <row r="1443" spans="1:18" s="221" customFormat="1" ht="17.100000000000001" customHeight="1" x14ac:dyDescent="0.2">
      <c r="A1443" s="165" t="s">
        <v>51</v>
      </c>
      <c r="B1443" s="66" t="s">
        <v>267</v>
      </c>
      <c r="C1443" s="66"/>
      <c r="D1443" s="66"/>
      <c r="E1443" s="66"/>
      <c r="F1443" s="901"/>
      <c r="G1443" s="901"/>
      <c r="H1443" s="901"/>
      <c r="I1443" s="901"/>
      <c r="J1443" s="901"/>
      <c r="K1443" s="901"/>
      <c r="L1443" s="901"/>
      <c r="M1443" s="901"/>
      <c r="N1443" s="46"/>
      <c r="O1443" s="46"/>
      <c r="P1443" s="164"/>
      <c r="Q1443" s="393">
        <f>Q1445</f>
        <v>393071000</v>
      </c>
      <c r="R1443" s="215"/>
    </row>
    <row r="1444" spans="1:18" s="221" customFormat="1" ht="17.100000000000001" customHeight="1" x14ac:dyDescent="0.2">
      <c r="A1444" s="249" t="s">
        <v>666</v>
      </c>
      <c r="B1444" s="65" t="s">
        <v>667</v>
      </c>
      <c r="C1444" s="66"/>
      <c r="D1444" s="560"/>
      <c r="E1444" s="66"/>
      <c r="F1444" s="901"/>
      <c r="G1444" s="901"/>
      <c r="H1444" s="901"/>
      <c r="I1444" s="901"/>
      <c r="J1444" s="901"/>
      <c r="K1444" s="901"/>
      <c r="L1444" s="901"/>
      <c r="M1444" s="901"/>
      <c r="N1444" s="46"/>
      <c r="O1444" s="46"/>
      <c r="P1444" s="164"/>
      <c r="Q1444" s="393"/>
      <c r="R1444" s="215"/>
    </row>
    <row r="1445" spans="1:18" s="59" customFormat="1" ht="17.100000000000001" customHeight="1" x14ac:dyDescent="0.35">
      <c r="A1445" s="44">
        <v>521119</v>
      </c>
      <c r="B1445" s="24" t="s">
        <v>48</v>
      </c>
      <c r="C1445" s="25"/>
      <c r="D1445"/>
      <c r="E1445" s="25"/>
      <c r="F1445" s="25"/>
      <c r="G1445" s="25"/>
      <c r="H1445" s="25"/>
      <c r="I1445" s="25"/>
      <c r="J1445" s="25"/>
      <c r="K1445" s="25"/>
      <c r="L1445" s="45"/>
      <c r="M1445" s="45"/>
      <c r="N1445" s="28"/>
      <c r="O1445" s="28"/>
      <c r="P1445" s="28"/>
      <c r="Q1445" s="394">
        <f>Q1446+Q1447</f>
        <v>393071000</v>
      </c>
      <c r="R1445" s="424" t="s">
        <v>562</v>
      </c>
    </row>
    <row r="1446" spans="1:18" s="59" customFormat="1" ht="17.100000000000001" customHeight="1" x14ac:dyDescent="0.2">
      <c r="A1446" s="27"/>
      <c r="B1446" s="49" t="s">
        <v>20</v>
      </c>
      <c r="C1446" s="49" t="s">
        <v>914</v>
      </c>
      <c r="D1446" s="49"/>
      <c r="E1446" s="25"/>
      <c r="F1446" s="45"/>
      <c r="G1446" s="45"/>
      <c r="H1446" s="45"/>
      <c r="I1446" s="45"/>
      <c r="J1446" s="45"/>
      <c r="K1446" s="45"/>
      <c r="L1446" s="45"/>
      <c r="M1446" s="45"/>
      <c r="N1446" s="44">
        <v>1</v>
      </c>
      <c r="O1446" s="51" t="s">
        <v>250</v>
      </c>
      <c r="P1446" s="50">
        <v>208071000</v>
      </c>
      <c r="Q1446" s="382">
        <f>N1446*P1446</f>
        <v>208071000</v>
      </c>
      <c r="R1446" s="424"/>
    </row>
    <row r="1447" spans="1:18" s="59" customFormat="1" ht="17.100000000000001" customHeight="1" x14ac:dyDescent="0.2">
      <c r="A1447" s="27"/>
      <c r="B1447" s="49" t="s">
        <v>20</v>
      </c>
      <c r="C1447" s="49" t="s">
        <v>667</v>
      </c>
      <c r="D1447" s="49"/>
      <c r="E1447" s="25"/>
      <c r="F1447" s="45"/>
      <c r="G1447" s="45"/>
      <c r="H1447" s="45"/>
      <c r="I1447" s="45"/>
      <c r="J1447" s="45"/>
      <c r="K1447" s="45"/>
      <c r="L1447" s="45"/>
      <c r="M1447" s="45"/>
      <c r="N1447" s="44">
        <v>1</v>
      </c>
      <c r="O1447" s="51" t="s">
        <v>250</v>
      </c>
      <c r="P1447" s="50">
        <v>185000000</v>
      </c>
      <c r="Q1447" s="382">
        <f>N1447*P1447</f>
        <v>185000000</v>
      </c>
      <c r="R1447" s="424"/>
    </row>
    <row r="1448" spans="1:18" s="59" customFormat="1" ht="17.100000000000001" customHeight="1" x14ac:dyDescent="0.2">
      <c r="A1448" s="27"/>
      <c r="B1448" s="49"/>
      <c r="C1448" s="49"/>
      <c r="D1448" s="49"/>
      <c r="E1448" s="25"/>
      <c r="F1448" s="45"/>
      <c r="G1448" s="45"/>
      <c r="H1448" s="45"/>
      <c r="I1448" s="45"/>
      <c r="J1448" s="45"/>
      <c r="K1448" s="45"/>
      <c r="L1448" s="45"/>
      <c r="M1448" s="45"/>
      <c r="N1448" s="44"/>
      <c r="O1448" s="51"/>
      <c r="P1448" s="50"/>
      <c r="Q1448" s="382"/>
      <c r="R1448" s="424"/>
    </row>
    <row r="1449" spans="1:18" ht="17.100000000000001" customHeight="1" x14ac:dyDescent="0.2">
      <c r="A1449" s="261"/>
      <c r="B1449" s="889"/>
      <c r="C1449" s="890"/>
      <c r="D1449" s="890"/>
      <c r="E1449" s="890"/>
      <c r="F1449" s="890"/>
      <c r="G1449" s="890"/>
      <c r="H1449" s="890"/>
      <c r="I1449" s="890"/>
      <c r="J1449" s="890"/>
      <c r="K1449" s="890"/>
      <c r="L1449" s="890"/>
      <c r="M1449" s="890"/>
      <c r="N1449" s="217"/>
      <c r="O1449" s="217"/>
      <c r="P1449" s="217"/>
      <c r="Q1449" s="378">
        <f>Q1318</f>
        <v>3265461000</v>
      </c>
      <c r="R1449" s="897"/>
    </row>
    <row r="1450" spans="1:18" ht="17.100000000000001" customHeight="1" x14ac:dyDescent="0.2">
      <c r="A1450" s="261"/>
      <c r="B1450" s="1058" t="s">
        <v>35</v>
      </c>
      <c r="C1450" s="1059"/>
      <c r="D1450" s="1059"/>
      <c r="E1450" s="1059"/>
      <c r="F1450" s="1059"/>
      <c r="G1450" s="1059"/>
      <c r="H1450" s="1059"/>
      <c r="I1450" s="1059"/>
      <c r="J1450" s="1059"/>
      <c r="K1450" s="1059"/>
      <c r="L1450" s="1059"/>
      <c r="M1450" s="1060"/>
      <c r="N1450" s="217"/>
      <c r="O1450" s="217"/>
      <c r="P1450" s="217"/>
      <c r="Q1450" s="378"/>
      <c r="R1450" s="897"/>
    </row>
    <row r="1451" spans="1:18" s="182" customFormat="1" ht="17.100000000000001" customHeight="1" x14ac:dyDescent="0.2">
      <c r="A1451" s="216"/>
      <c r="B1451" s="1058" t="s">
        <v>668</v>
      </c>
      <c r="C1451" s="1059"/>
      <c r="D1451" s="1059"/>
      <c r="E1451" s="1059"/>
      <c r="F1451" s="1059"/>
      <c r="G1451" s="1059"/>
      <c r="H1451" s="1059"/>
      <c r="I1451" s="1059"/>
      <c r="J1451" s="1059"/>
      <c r="K1451" s="1059"/>
      <c r="L1451" s="1059"/>
      <c r="M1451" s="1060"/>
      <c r="N1451" s="217"/>
      <c r="O1451" s="217"/>
      <c r="P1451" s="217"/>
      <c r="Q1451" s="378">
        <f>Q12+Q135+Q294+Q341+Q641+Q839+Q1318</f>
        <v>52895060000</v>
      </c>
      <c r="R1451" s="428"/>
    </row>
    <row r="1452" spans="1:18" s="182" customFormat="1" ht="9.75" customHeight="1" x14ac:dyDescent="0.2">
      <c r="A1452" s="527"/>
      <c r="B1452" s="528"/>
      <c r="C1452" s="528"/>
      <c r="D1452" s="528"/>
      <c r="E1452" s="528"/>
      <c r="F1452" s="528"/>
      <c r="G1452" s="528"/>
      <c r="H1452" s="528"/>
      <c r="I1452" s="528"/>
      <c r="J1452" s="528"/>
      <c r="K1452" s="528"/>
      <c r="L1452" s="528"/>
      <c r="M1452" s="528"/>
      <c r="N1452" s="529"/>
      <c r="O1452" s="529"/>
      <c r="P1452" s="529"/>
      <c r="Q1452" s="530"/>
      <c r="R1452" s="519"/>
    </row>
    <row r="1453" spans="1:18" x14ac:dyDescent="0.2">
      <c r="L1453" s="1061" t="s">
        <v>892</v>
      </c>
      <c r="M1453" s="1062"/>
      <c r="N1453" s="1062"/>
      <c r="O1453" s="1062"/>
      <c r="P1453" s="1062"/>
      <c r="Q1453" s="1062"/>
      <c r="R1453" s="420"/>
    </row>
    <row r="1454" spans="1:18" s="182" customFormat="1" ht="14.25" x14ac:dyDescent="0.2">
      <c r="A1454"/>
      <c r="B1454"/>
      <c r="C1454"/>
      <c r="D1454"/>
      <c r="E1454"/>
      <c r="F1454"/>
      <c r="G1454"/>
      <c r="H1454"/>
      <c r="I1454"/>
      <c r="J1454"/>
      <c r="K1454"/>
      <c r="L1454" s="1054" t="s">
        <v>42</v>
      </c>
      <c r="M1454" s="1054"/>
      <c r="N1454" s="1054"/>
      <c r="O1454" s="1054"/>
      <c r="P1454" s="1054"/>
      <c r="Q1454" s="1054"/>
      <c r="R1454" s="519"/>
    </row>
    <row r="1455" spans="1:18" ht="14.25" x14ac:dyDescent="0.2">
      <c r="L1455" s="1054" t="s">
        <v>606</v>
      </c>
      <c r="M1455" s="1054"/>
      <c r="N1455" s="1054"/>
      <c r="O1455" s="1054"/>
      <c r="P1455" s="1054"/>
      <c r="Q1455" s="1054"/>
      <c r="R1455" s="420"/>
    </row>
    <row r="1456" spans="1:18" ht="14.25" x14ac:dyDescent="0.2">
      <c r="P1456" s="55"/>
      <c r="R1456" s="420"/>
    </row>
    <row r="1457" spans="12:18" ht="14.25" x14ac:dyDescent="0.2">
      <c r="P1457" s="55"/>
      <c r="R1457" s="420"/>
    </row>
    <row r="1458" spans="12:18" ht="14.25" x14ac:dyDescent="0.2">
      <c r="P1458" s="55"/>
      <c r="R1458" s="420"/>
    </row>
    <row r="1459" spans="12:18" ht="6" customHeight="1" x14ac:dyDescent="0.2">
      <c r="P1459" s="55"/>
      <c r="R1459" s="420"/>
    </row>
    <row r="1460" spans="12:18" ht="15" x14ac:dyDescent="0.25">
      <c r="L1460" s="1055" t="s">
        <v>607</v>
      </c>
      <c r="M1460" s="1055"/>
      <c r="N1460" s="1055"/>
      <c r="O1460" s="1055"/>
      <c r="P1460" s="1055"/>
      <c r="Q1460" s="1055"/>
      <c r="R1460" s="420"/>
    </row>
    <row r="1461" spans="12:18" ht="14.25" x14ac:dyDescent="0.2">
      <c r="L1461" s="1054" t="s">
        <v>608</v>
      </c>
      <c r="M1461" s="1054"/>
      <c r="N1461" s="1054"/>
      <c r="O1461" s="1054"/>
      <c r="P1461" s="1054"/>
      <c r="Q1461" s="1054"/>
      <c r="R1461" s="420"/>
    </row>
    <row r="1462" spans="12:18" x14ac:dyDescent="0.2">
      <c r="R1462" s="420"/>
    </row>
    <row r="1463" spans="12:18" x14ac:dyDescent="0.2">
      <c r="R1463" s="420"/>
    </row>
  </sheetData>
  <mergeCells count="69">
    <mergeCell ref="B147:M147"/>
    <mergeCell ref="A6:R6"/>
    <mergeCell ref="A9:A10"/>
    <mergeCell ref="B9:M10"/>
    <mergeCell ref="N9:N10"/>
    <mergeCell ref="Q9:Q10"/>
    <mergeCell ref="R9:R10"/>
    <mergeCell ref="B11:M11"/>
    <mergeCell ref="B63:L63"/>
    <mergeCell ref="B85:L85"/>
    <mergeCell ref="B99:L99"/>
    <mergeCell ref="B133:M133"/>
    <mergeCell ref="B646:L646"/>
    <mergeCell ref="B151:M151"/>
    <mergeCell ref="B179:L179"/>
    <mergeCell ref="B195:L195"/>
    <mergeCell ref="B199:L199"/>
    <mergeCell ref="B216:L216"/>
    <mergeCell ref="B292:M292"/>
    <mergeCell ref="B339:M339"/>
    <mergeCell ref="B345:F345"/>
    <mergeCell ref="B410:L410"/>
    <mergeCell ref="B620:L620"/>
    <mergeCell ref="B639:M639"/>
    <mergeCell ref="B870:L870"/>
    <mergeCell ref="B667:L667"/>
    <mergeCell ref="B772:L772"/>
    <mergeCell ref="B775:L775"/>
    <mergeCell ref="B779:L779"/>
    <mergeCell ref="B784:L784"/>
    <mergeCell ref="B802:L802"/>
    <mergeCell ref="B821:L821"/>
    <mergeCell ref="B828:L828"/>
    <mergeCell ref="B837:M837"/>
    <mergeCell ref="B843:M843"/>
    <mergeCell ref="B844:L844"/>
    <mergeCell ref="B1064:L1064"/>
    <mergeCell ref="B874:L874"/>
    <mergeCell ref="C903:H903"/>
    <mergeCell ref="C922:I922"/>
    <mergeCell ref="C927:H927"/>
    <mergeCell ref="C932:H932"/>
    <mergeCell ref="C937:I937"/>
    <mergeCell ref="B991:L991"/>
    <mergeCell ref="B1005:L1005"/>
    <mergeCell ref="B1042:M1042"/>
    <mergeCell ref="B1047:M1047"/>
    <mergeCell ref="B1288:L1288"/>
    <mergeCell ref="B1082:L1082"/>
    <mergeCell ref="B1097:L1097"/>
    <mergeCell ref="B1176:M1176"/>
    <mergeCell ref="B1177:L1177"/>
    <mergeCell ref="B1199:L1199"/>
    <mergeCell ref="B1211:L1211"/>
    <mergeCell ref="B1222:L1222"/>
    <mergeCell ref="B1228:L1228"/>
    <mergeCell ref="B1248:L1248"/>
    <mergeCell ref="B1267:L1267"/>
    <mergeCell ref="B1274:L1274"/>
    <mergeCell ref="L1454:Q1454"/>
    <mergeCell ref="L1455:Q1455"/>
    <mergeCell ref="L1460:Q1460"/>
    <mergeCell ref="L1461:Q1461"/>
    <mergeCell ref="B1305:L1305"/>
    <mergeCell ref="B1310:L1310"/>
    <mergeCell ref="B1316:M1316"/>
    <mergeCell ref="B1450:M1450"/>
    <mergeCell ref="B1451:M1451"/>
    <mergeCell ref="L1453:Q1453"/>
  </mergeCells>
  <pageMargins left="1.4960629921259843" right="0.31496062992125984" top="0.74803149606299213" bottom="0.74803149606299213" header="0.31496062992125984" footer="0.31496062992125984"/>
  <pageSetup paperSize="5" scale="95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146"/>
  <sheetViews>
    <sheetView view="pageBreakPreview" topLeftCell="A123" zoomScale="87" zoomScaleNormal="100" zoomScaleSheetLayoutView="87" workbookViewId="0">
      <selection activeCell="S137" sqref="S137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1.42578125" customWidth="1"/>
    <col min="5" max="5" width="4.28515625" customWidth="1"/>
    <col min="6" max="6" width="5.28515625" customWidth="1"/>
    <col min="7" max="7" width="4.5703125" customWidth="1"/>
    <col min="8" max="8" width="4.5703125" bestFit="1" customWidth="1"/>
    <col min="9" max="9" width="3.42578125" customWidth="1"/>
    <col min="10" max="10" width="3.42578125" bestFit="1" customWidth="1"/>
    <col min="11" max="11" width="4" bestFit="1" customWidth="1"/>
    <col min="12" max="12" width="4.140625" customWidth="1"/>
    <col min="13" max="13" width="5.85546875" customWidth="1"/>
    <col min="14" max="14" width="8.5703125" customWidth="1"/>
    <col min="15" max="15" width="10.140625" customWidth="1"/>
    <col min="16" max="16" width="15.140625" customWidth="1"/>
    <col min="17" max="17" width="17" customWidth="1"/>
    <col min="18" max="18" width="10.7109375" customWidth="1"/>
    <col min="19" max="19" width="14" bestFit="1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189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86" t="s">
        <v>7</v>
      </c>
      <c r="P9" s="486" t="s">
        <v>6</v>
      </c>
      <c r="Q9" s="1078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87" t="s">
        <v>5</v>
      </c>
      <c r="P10" s="487" t="s">
        <v>3</v>
      </c>
      <c r="Q10" s="1079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1">
        <v>7</v>
      </c>
      <c r="R11" s="28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13770000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13770000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13770000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13770000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13770000</v>
      </c>
      <c r="R16" s="145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13770000</v>
      </c>
      <c r="R17" s="906" t="s">
        <v>562</v>
      </c>
    </row>
    <row r="18" spans="1:22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9</v>
      </c>
      <c r="O18" s="450" t="s">
        <v>15</v>
      </c>
      <c r="P18" s="16">
        <v>1530000</v>
      </c>
      <c r="Q18" s="366">
        <f>N18*P18</f>
        <v>13770000</v>
      </c>
      <c r="R18" s="906"/>
    </row>
    <row r="19" spans="1:22" s="474" customFormat="1" ht="17.100000000000001" customHeight="1" x14ac:dyDescent="0.2">
      <c r="A19" s="454"/>
      <c r="B19" s="471"/>
      <c r="C19" s="472" t="s">
        <v>925</v>
      </c>
      <c r="D19" s="471"/>
      <c r="E19" s="471"/>
      <c r="F19" s="471"/>
      <c r="G19" s="471"/>
      <c r="H19" s="471"/>
      <c r="I19" s="471"/>
      <c r="J19" s="471"/>
      <c r="K19" s="471"/>
      <c r="L19" s="471"/>
      <c r="M19" s="471"/>
      <c r="N19" s="454">
        <v>9</v>
      </c>
      <c r="O19" s="450" t="s">
        <v>15</v>
      </c>
      <c r="P19" s="16">
        <v>1530000</v>
      </c>
      <c r="Q19" s="473">
        <f>N19*P19</f>
        <v>13770000</v>
      </c>
      <c r="R19" s="510"/>
      <c r="S19" s="504"/>
      <c r="T19" s="548"/>
      <c r="U19" s="503"/>
    </row>
    <row r="20" spans="1:22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  <c r="V20" s="479"/>
    </row>
    <row r="21" spans="1:22" s="932" customFormat="1" ht="17.100000000000001" customHeight="1" x14ac:dyDescent="0.2">
      <c r="A21" s="923" t="s">
        <v>59</v>
      </c>
      <c r="B21" s="924" t="s">
        <v>60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Q22+Q82+Q106</f>
        <v>686889000</v>
      </c>
      <c r="R21" s="942"/>
    </row>
    <row r="22" spans="1:22" ht="17.100000000000001" customHeight="1" x14ac:dyDescent="0.2">
      <c r="A22" s="168">
        <v>3128</v>
      </c>
      <c r="B22" s="166" t="s">
        <v>433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322554000</v>
      </c>
      <c r="R22" s="918"/>
    </row>
    <row r="23" spans="1:22" s="181" customFormat="1" ht="17.100000000000001" customHeight="1" x14ac:dyDescent="0.2">
      <c r="A23" s="183" t="s">
        <v>838</v>
      </c>
      <c r="B23" s="184" t="s">
        <v>839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202">
        <v>12</v>
      </c>
      <c r="O23" s="202" t="s">
        <v>234</v>
      </c>
      <c r="P23" s="202"/>
      <c r="Q23" s="400">
        <f>Q327+Q24</f>
        <v>322554000</v>
      </c>
      <c r="R23" s="421"/>
    </row>
    <row r="24" spans="1:22" ht="17.100000000000001" customHeight="1" x14ac:dyDescent="0.2">
      <c r="A24" s="60" t="s">
        <v>51</v>
      </c>
      <c r="B24" s="253" t="s">
        <v>52</v>
      </c>
      <c r="C24" s="919"/>
      <c r="D24" s="919"/>
      <c r="E24" s="919"/>
      <c r="F24" s="919"/>
      <c r="G24" s="919"/>
      <c r="H24" s="919"/>
      <c r="I24" s="919"/>
      <c r="J24" s="919"/>
      <c r="K24" s="919"/>
      <c r="L24" s="919"/>
      <c r="M24" s="919"/>
      <c r="N24" s="46"/>
      <c r="O24" s="46"/>
      <c r="P24" s="46"/>
      <c r="Q24" s="356">
        <f>Q44+Q25</f>
        <v>322554000</v>
      </c>
      <c r="R24" s="918"/>
    </row>
    <row r="25" spans="1:22" ht="17.100000000000001" customHeight="1" x14ac:dyDescent="0.2">
      <c r="A25" s="128" t="s">
        <v>142</v>
      </c>
      <c r="B25" s="945" t="s">
        <v>848</v>
      </c>
      <c r="C25" s="951"/>
      <c r="D25" s="951"/>
      <c r="E25" s="951"/>
      <c r="F25" s="951"/>
      <c r="G25" s="951"/>
      <c r="H25" s="951"/>
      <c r="I25" s="951"/>
      <c r="J25" s="951"/>
      <c r="K25" s="951"/>
      <c r="L25" s="951"/>
      <c r="M25" s="951"/>
      <c r="N25" s="128"/>
      <c r="O25" s="128"/>
      <c r="P25" s="128"/>
      <c r="Q25" s="381">
        <f>Q26</f>
        <v>126022000</v>
      </c>
      <c r="R25" s="947"/>
    </row>
    <row r="26" spans="1:22" s="276" customFormat="1" ht="17.100000000000001" customHeight="1" x14ac:dyDescent="0.35">
      <c r="A26" s="697">
        <v>521119</v>
      </c>
      <c r="B26" s="1093" t="s">
        <v>56</v>
      </c>
      <c r="C26" s="1094"/>
      <c r="D26" s="1094"/>
      <c r="E26" s="1094"/>
      <c r="F26" s="1094"/>
      <c r="G26" s="1094"/>
      <c r="H26" s="1094"/>
      <c r="I26" s="1094"/>
      <c r="J26" s="1094"/>
      <c r="K26" s="1094"/>
      <c r="L26" s="1094"/>
      <c r="M26" s="18"/>
      <c r="N26" s="958"/>
      <c r="O26" s="958"/>
      <c r="P26" s="958"/>
      <c r="Q26" s="959">
        <f>Q27</f>
        <v>126022000</v>
      </c>
      <c r="R26" s="705" t="s">
        <v>562</v>
      </c>
    </row>
    <row r="27" spans="1:22" s="962" customFormat="1" ht="17.100000000000001" customHeight="1" x14ac:dyDescent="0.2">
      <c r="A27" s="20"/>
      <c r="B27" s="305" t="s">
        <v>19</v>
      </c>
      <c r="C27" s="18" t="s">
        <v>32</v>
      </c>
      <c r="D27" s="18"/>
      <c r="E27" s="42"/>
      <c r="F27" s="18"/>
      <c r="G27" s="19"/>
      <c r="H27" s="19"/>
      <c r="I27" s="19"/>
      <c r="J27" s="19"/>
      <c r="K27" s="19"/>
      <c r="L27" s="19"/>
      <c r="M27" s="19"/>
      <c r="N27" s="20"/>
      <c r="O27" s="20"/>
      <c r="P27" s="21"/>
      <c r="Q27" s="402">
        <f>Q28+Q32+Q38</f>
        <v>126022000</v>
      </c>
      <c r="R27" s="960"/>
      <c r="S27" s="961"/>
    </row>
    <row r="28" spans="1:22" s="696" customFormat="1" ht="12" customHeight="1" x14ac:dyDescent="0.2">
      <c r="A28" s="20"/>
      <c r="B28" s="18"/>
      <c r="C28" s="18" t="s">
        <v>690</v>
      </c>
      <c r="D28" s="18"/>
      <c r="E28" s="42"/>
      <c r="F28" s="18"/>
      <c r="G28" s="19"/>
      <c r="H28" s="19"/>
      <c r="I28" s="19"/>
      <c r="J28" s="19"/>
      <c r="K28" s="19"/>
      <c r="L28" s="19"/>
      <c r="M28" s="19"/>
      <c r="N28" s="20"/>
      <c r="O28" s="20"/>
      <c r="P28" s="21"/>
      <c r="Q28" s="33">
        <f>Q29+Q30</f>
        <v>10100000</v>
      </c>
      <c r="R28" s="943"/>
    </row>
    <row r="29" spans="1:22" s="276" customFormat="1" x14ac:dyDescent="0.2">
      <c r="A29" s="697"/>
      <c r="B29" s="1015"/>
      <c r="C29" s="963" t="s">
        <v>695</v>
      </c>
      <c r="D29" s="18" t="s">
        <v>9</v>
      </c>
      <c r="E29" s="19">
        <v>10</v>
      </c>
      <c r="F29" s="19" t="s">
        <v>10</v>
      </c>
      <c r="G29" s="19" t="s">
        <v>11</v>
      </c>
      <c r="H29" s="19">
        <v>3</v>
      </c>
      <c r="I29" s="19" t="s">
        <v>12</v>
      </c>
      <c r="J29" s="18" t="s">
        <v>11</v>
      </c>
      <c r="K29" s="18">
        <v>2</v>
      </c>
      <c r="L29" s="18" t="s">
        <v>8</v>
      </c>
      <c r="M29" s="18" t="s">
        <v>14</v>
      </c>
      <c r="N29" s="964">
        <f>K29*H29*E29</f>
        <v>60</v>
      </c>
      <c r="O29" s="20" t="s">
        <v>16</v>
      </c>
      <c r="P29" s="698">
        <v>160000</v>
      </c>
      <c r="Q29" s="33">
        <f t="shared" ref="Q29:Q30" si="1">N29*P29</f>
        <v>9600000</v>
      </c>
      <c r="R29" s="699"/>
    </row>
    <row r="30" spans="1:22" s="276" customFormat="1" x14ac:dyDescent="0.2">
      <c r="A30" s="697"/>
      <c r="B30" s="1015"/>
      <c r="C30" s="963" t="s">
        <v>677</v>
      </c>
      <c r="D30" s="18" t="s">
        <v>9</v>
      </c>
      <c r="E30" s="19"/>
      <c r="F30" s="19">
        <v>2</v>
      </c>
      <c r="G30" s="19" t="s">
        <v>8</v>
      </c>
      <c r="H30" s="19"/>
      <c r="I30" s="19"/>
      <c r="J30" s="18"/>
      <c r="K30" s="18"/>
      <c r="L30" s="18" t="s">
        <v>14</v>
      </c>
      <c r="M30" s="19"/>
      <c r="N30" s="964">
        <v>2</v>
      </c>
      <c r="O30" s="20" t="s">
        <v>236</v>
      </c>
      <c r="P30" s="698">
        <v>250000</v>
      </c>
      <c r="Q30" s="33">
        <f t="shared" si="1"/>
        <v>500000</v>
      </c>
      <c r="R30" s="699"/>
    </row>
    <row r="31" spans="1:22" s="276" customFormat="1" x14ac:dyDescent="0.2">
      <c r="A31" s="697"/>
      <c r="B31" s="1015"/>
      <c r="C31" s="963"/>
      <c r="D31" s="18"/>
      <c r="E31" s="19"/>
      <c r="F31" s="19"/>
      <c r="G31" s="19"/>
      <c r="H31" s="19"/>
      <c r="I31" s="19"/>
      <c r="J31" s="18"/>
      <c r="K31" s="18"/>
      <c r="L31" s="18"/>
      <c r="M31" s="19"/>
      <c r="N31" s="964"/>
      <c r="O31" s="20"/>
      <c r="P31" s="698"/>
      <c r="Q31" s="33"/>
      <c r="R31" s="699"/>
    </row>
    <row r="32" spans="1:22" s="696" customFormat="1" x14ac:dyDescent="0.2">
      <c r="A32" s="20"/>
      <c r="B32" s="18"/>
      <c r="C32" s="18" t="s">
        <v>481</v>
      </c>
      <c r="D32" s="18"/>
      <c r="E32" s="42"/>
      <c r="F32" s="18"/>
      <c r="G32" s="19"/>
      <c r="H32" s="19"/>
      <c r="I32" s="19"/>
      <c r="J32" s="19"/>
      <c r="K32" s="19"/>
      <c r="L32" s="19"/>
      <c r="M32" s="19"/>
      <c r="N32" s="20"/>
      <c r="O32" s="20"/>
      <c r="P32" s="21"/>
      <c r="Q32" s="33">
        <f>SUM(Q33:Q36)</f>
        <v>66752000</v>
      </c>
      <c r="R32" s="965"/>
    </row>
    <row r="33" spans="1:18" s="276" customFormat="1" x14ac:dyDescent="0.2">
      <c r="A33" s="697"/>
      <c r="B33" s="1015"/>
      <c r="C33" s="963" t="s">
        <v>678</v>
      </c>
      <c r="D33" s="1015"/>
      <c r="E33" s="1015"/>
      <c r="F33" s="18" t="s">
        <v>9</v>
      </c>
      <c r="G33" s="19">
        <v>32</v>
      </c>
      <c r="H33" s="19" t="s">
        <v>10</v>
      </c>
      <c r="I33" s="19" t="s">
        <v>11</v>
      </c>
      <c r="J33" s="19">
        <v>14</v>
      </c>
      <c r="K33" s="19" t="s">
        <v>12</v>
      </c>
      <c r="L33" s="18" t="s">
        <v>14</v>
      </c>
      <c r="M33" s="19"/>
      <c r="N33" s="964">
        <f t="shared" ref="N33:N36" si="2">G33*J33</f>
        <v>448</v>
      </c>
      <c r="O33" s="20" t="s">
        <v>16</v>
      </c>
      <c r="P33" s="698">
        <v>40000</v>
      </c>
      <c r="Q33" s="33">
        <f t="shared" ref="Q33:Q36" si="3">N33*P33</f>
        <v>17920000</v>
      </c>
      <c r="R33" s="699"/>
    </row>
    <row r="34" spans="1:18" s="276" customFormat="1" x14ac:dyDescent="0.2">
      <c r="A34" s="697"/>
      <c r="B34" s="1015"/>
      <c r="C34" s="42" t="s">
        <v>691</v>
      </c>
      <c r="D34" s="1015"/>
      <c r="E34" s="1015"/>
      <c r="F34" s="18" t="s">
        <v>9</v>
      </c>
      <c r="G34" s="19">
        <f>G33</f>
        <v>32</v>
      </c>
      <c r="H34" s="19" t="s">
        <v>10</v>
      </c>
      <c r="I34" s="19" t="s">
        <v>11</v>
      </c>
      <c r="J34" s="19">
        <v>14</v>
      </c>
      <c r="K34" s="19" t="s">
        <v>12</v>
      </c>
      <c r="L34" s="18" t="s">
        <v>14</v>
      </c>
      <c r="M34" s="19"/>
      <c r="N34" s="964">
        <f t="shared" si="2"/>
        <v>448</v>
      </c>
      <c r="O34" s="20" t="s">
        <v>16</v>
      </c>
      <c r="P34" s="698">
        <v>19000</v>
      </c>
      <c r="Q34" s="33">
        <f t="shared" si="3"/>
        <v>8512000</v>
      </c>
      <c r="R34" s="699"/>
    </row>
    <row r="35" spans="1:18" s="276" customFormat="1" x14ac:dyDescent="0.2">
      <c r="A35" s="697"/>
      <c r="B35" s="1015"/>
      <c r="C35" s="963" t="s">
        <v>679</v>
      </c>
      <c r="D35" s="1015"/>
      <c r="E35" s="1015"/>
      <c r="F35" s="18" t="s">
        <v>9</v>
      </c>
      <c r="G35" s="19">
        <f t="shared" ref="G35:G36" si="4">G34</f>
        <v>32</v>
      </c>
      <c r="H35" s="19" t="s">
        <v>10</v>
      </c>
      <c r="I35" s="19" t="s">
        <v>11</v>
      </c>
      <c r="J35" s="19">
        <v>14</v>
      </c>
      <c r="K35" s="19" t="s">
        <v>12</v>
      </c>
      <c r="L35" s="18" t="s">
        <v>14</v>
      </c>
      <c r="M35" s="19"/>
      <c r="N35" s="964">
        <f t="shared" si="2"/>
        <v>448</v>
      </c>
      <c r="O35" s="20" t="s">
        <v>16</v>
      </c>
      <c r="P35" s="698">
        <v>82000</v>
      </c>
      <c r="Q35" s="33">
        <f t="shared" si="3"/>
        <v>36736000</v>
      </c>
      <c r="R35" s="699"/>
    </row>
    <row r="36" spans="1:18" s="276" customFormat="1" x14ac:dyDescent="0.2">
      <c r="A36" s="697"/>
      <c r="B36" s="1015"/>
      <c r="C36" s="963" t="s">
        <v>680</v>
      </c>
      <c r="D36" s="1015"/>
      <c r="E36" s="1015"/>
      <c r="F36" s="18" t="s">
        <v>9</v>
      </c>
      <c r="G36" s="19">
        <f t="shared" si="4"/>
        <v>32</v>
      </c>
      <c r="H36" s="19" t="s">
        <v>10</v>
      </c>
      <c r="I36" s="19" t="s">
        <v>11</v>
      </c>
      <c r="J36" s="19">
        <v>14</v>
      </c>
      <c r="K36" s="19" t="s">
        <v>12</v>
      </c>
      <c r="L36" s="18" t="s">
        <v>14</v>
      </c>
      <c r="M36" s="19"/>
      <c r="N36" s="964">
        <f t="shared" si="2"/>
        <v>448</v>
      </c>
      <c r="O36" s="20" t="s">
        <v>16</v>
      </c>
      <c r="P36" s="698">
        <v>8000</v>
      </c>
      <c r="Q36" s="33">
        <f t="shared" si="3"/>
        <v>3584000</v>
      </c>
      <c r="R36" s="699"/>
    </row>
    <row r="37" spans="1:18" s="276" customFormat="1" x14ac:dyDescent="0.2">
      <c r="A37" s="697"/>
      <c r="B37" s="1015"/>
      <c r="C37" s="963"/>
      <c r="D37" s="1015"/>
      <c r="E37" s="1015"/>
      <c r="F37" s="18"/>
      <c r="G37" s="19"/>
      <c r="H37" s="19"/>
      <c r="I37" s="19"/>
      <c r="J37" s="19"/>
      <c r="K37" s="19"/>
      <c r="L37" s="18"/>
      <c r="M37" s="19"/>
      <c r="N37" s="964"/>
      <c r="O37" s="20"/>
      <c r="P37" s="698"/>
      <c r="Q37" s="33"/>
      <c r="R37" s="699"/>
    </row>
    <row r="38" spans="1:18" s="276" customFormat="1" x14ac:dyDescent="0.2">
      <c r="A38" s="697"/>
      <c r="B38" s="18"/>
      <c r="C38" s="18" t="s">
        <v>482</v>
      </c>
      <c r="D38" s="18"/>
      <c r="E38" s="42"/>
      <c r="F38" s="18"/>
      <c r="G38" s="19"/>
      <c r="H38" s="19"/>
      <c r="I38" s="19"/>
      <c r="J38" s="19"/>
      <c r="K38" s="19"/>
      <c r="L38" s="19"/>
      <c r="M38" s="19"/>
      <c r="N38" s="20"/>
      <c r="O38" s="20"/>
      <c r="P38" s="21"/>
      <c r="Q38" s="33">
        <f>SUM(Q39:Q42)</f>
        <v>49170000</v>
      </c>
      <c r="R38" s="699"/>
    </row>
    <row r="39" spans="1:18" s="276" customFormat="1" x14ac:dyDescent="0.2">
      <c r="A39" s="697"/>
      <c r="B39" s="1015"/>
      <c r="C39" s="963" t="s">
        <v>678</v>
      </c>
      <c r="D39" s="1015"/>
      <c r="E39" s="1015"/>
      <c r="F39" s="18" t="s">
        <v>9</v>
      </c>
      <c r="G39" s="19">
        <v>30</v>
      </c>
      <c r="H39" s="19" t="s">
        <v>10</v>
      </c>
      <c r="I39" s="19" t="s">
        <v>11</v>
      </c>
      <c r="J39" s="19">
        <v>11</v>
      </c>
      <c r="K39" s="19" t="s">
        <v>12</v>
      </c>
      <c r="L39" s="18" t="s">
        <v>14</v>
      </c>
      <c r="M39" s="19"/>
      <c r="N39" s="964">
        <f t="shared" ref="N39:N42" si="5">G39*J39</f>
        <v>330</v>
      </c>
      <c r="O39" s="20" t="s">
        <v>16</v>
      </c>
      <c r="P39" s="698">
        <v>40000</v>
      </c>
      <c r="Q39" s="33">
        <f t="shared" ref="Q39:Q42" si="6">N39*P39</f>
        <v>13200000</v>
      </c>
      <c r="R39" s="699"/>
    </row>
    <row r="40" spans="1:18" s="276" customFormat="1" x14ac:dyDescent="0.2">
      <c r="A40" s="697"/>
      <c r="B40" s="1015"/>
      <c r="C40" s="42" t="s">
        <v>691</v>
      </c>
      <c r="D40" s="1015"/>
      <c r="E40" s="1015"/>
      <c r="F40" s="18" t="s">
        <v>9</v>
      </c>
      <c r="G40" s="19">
        <f>G39</f>
        <v>30</v>
      </c>
      <c r="H40" s="19" t="s">
        <v>10</v>
      </c>
      <c r="I40" s="19" t="s">
        <v>11</v>
      </c>
      <c r="J40" s="19">
        <v>11</v>
      </c>
      <c r="K40" s="19" t="s">
        <v>12</v>
      </c>
      <c r="L40" s="18" t="s">
        <v>14</v>
      </c>
      <c r="M40" s="19"/>
      <c r="N40" s="964">
        <f t="shared" si="5"/>
        <v>330</v>
      </c>
      <c r="O40" s="20" t="s">
        <v>16</v>
      </c>
      <c r="P40" s="698">
        <v>19000</v>
      </c>
      <c r="Q40" s="33">
        <f t="shared" si="6"/>
        <v>6270000</v>
      </c>
      <c r="R40" s="699"/>
    </row>
    <row r="41" spans="1:18" s="276" customFormat="1" x14ac:dyDescent="0.2">
      <c r="A41" s="697"/>
      <c r="B41" s="1015"/>
      <c r="C41" s="963" t="s">
        <v>679</v>
      </c>
      <c r="D41" s="1015"/>
      <c r="E41" s="1015"/>
      <c r="F41" s="18" t="s">
        <v>9</v>
      </c>
      <c r="G41" s="19">
        <f t="shared" ref="G41:G42" si="7">G40</f>
        <v>30</v>
      </c>
      <c r="H41" s="19" t="s">
        <v>10</v>
      </c>
      <c r="I41" s="19" t="s">
        <v>11</v>
      </c>
      <c r="J41" s="19">
        <v>11</v>
      </c>
      <c r="K41" s="19" t="s">
        <v>12</v>
      </c>
      <c r="L41" s="18" t="s">
        <v>14</v>
      </c>
      <c r="M41" s="19"/>
      <c r="N41" s="964">
        <f t="shared" si="5"/>
        <v>330</v>
      </c>
      <c r="O41" s="20" t="s">
        <v>16</v>
      </c>
      <c r="P41" s="698">
        <v>82000</v>
      </c>
      <c r="Q41" s="33">
        <f t="shared" si="6"/>
        <v>27060000</v>
      </c>
      <c r="R41" s="699"/>
    </row>
    <row r="42" spans="1:18" s="276" customFormat="1" x14ac:dyDescent="0.2">
      <c r="A42" s="697"/>
      <c r="B42" s="1015"/>
      <c r="C42" s="963" t="s">
        <v>680</v>
      </c>
      <c r="D42" s="1015"/>
      <c r="E42" s="1015"/>
      <c r="F42" s="18" t="s">
        <v>9</v>
      </c>
      <c r="G42" s="19">
        <f t="shared" si="7"/>
        <v>30</v>
      </c>
      <c r="H42" s="19" t="s">
        <v>10</v>
      </c>
      <c r="I42" s="19" t="s">
        <v>11</v>
      </c>
      <c r="J42" s="19">
        <v>11</v>
      </c>
      <c r="K42" s="19" t="s">
        <v>12</v>
      </c>
      <c r="L42" s="18" t="s">
        <v>14</v>
      </c>
      <c r="M42" s="19"/>
      <c r="N42" s="964">
        <f t="shared" si="5"/>
        <v>330</v>
      </c>
      <c r="O42" s="20" t="s">
        <v>16</v>
      </c>
      <c r="P42" s="698">
        <v>8000</v>
      </c>
      <c r="Q42" s="33">
        <f t="shared" si="6"/>
        <v>2640000</v>
      </c>
      <c r="R42" s="699"/>
    </row>
    <row r="43" spans="1:18" s="276" customFormat="1" x14ac:dyDescent="0.2">
      <c r="A43" s="697"/>
      <c r="B43" s="1015"/>
      <c r="C43" s="963"/>
      <c r="D43" s="1015"/>
      <c r="E43" s="1015"/>
      <c r="F43" s="18"/>
      <c r="G43" s="19"/>
      <c r="H43" s="19"/>
      <c r="I43" s="19"/>
      <c r="J43" s="19"/>
      <c r="K43" s="19"/>
      <c r="L43" s="18"/>
      <c r="M43" s="19"/>
      <c r="N43" s="964"/>
      <c r="O43" s="20"/>
      <c r="P43" s="698"/>
      <c r="Q43" s="402"/>
      <c r="R43" s="699"/>
    </row>
    <row r="44" spans="1:18" s="61" customFormat="1" ht="17.100000000000001" customHeight="1" x14ac:dyDescent="0.2">
      <c r="A44" s="137" t="s">
        <v>145</v>
      </c>
      <c r="B44" s="915" t="s">
        <v>850</v>
      </c>
      <c r="C44" s="921"/>
      <c r="D44" s="921"/>
      <c r="E44" s="921"/>
      <c r="F44" s="921"/>
      <c r="G44" s="921"/>
      <c r="H44" s="921"/>
      <c r="I44" s="921"/>
      <c r="J44" s="921"/>
      <c r="K44" s="921"/>
      <c r="L44" s="921"/>
      <c r="M44" s="921"/>
      <c r="N44" s="137"/>
      <c r="O44" s="137"/>
      <c r="P44" s="137"/>
      <c r="Q44" s="783">
        <f>Q46+Q58+Q70</f>
        <v>196532000</v>
      </c>
      <c r="R44" s="432" t="s">
        <v>562</v>
      </c>
    </row>
    <row r="45" spans="1:18" s="129" customFormat="1" ht="17.100000000000001" customHeight="1" x14ac:dyDescent="0.35">
      <c r="A45" s="44">
        <v>521119</v>
      </c>
      <c r="B45" s="1056" t="s">
        <v>56</v>
      </c>
      <c r="C45" s="1057"/>
      <c r="D45" s="1057"/>
      <c r="E45" s="1057"/>
      <c r="F45" s="1057"/>
      <c r="G45" s="1057"/>
      <c r="H45" s="1057"/>
      <c r="I45" s="1057"/>
      <c r="J45" s="1057"/>
      <c r="K45" s="1057"/>
      <c r="L45" s="1057"/>
      <c r="M45" s="45"/>
      <c r="N45" s="28"/>
      <c r="O45" s="28"/>
      <c r="P45" s="28"/>
      <c r="Q45" s="394">
        <f>Q46</f>
        <v>83520000</v>
      </c>
      <c r="R45" s="454"/>
    </row>
    <row r="46" spans="1:18" s="129" customFormat="1" ht="17.100000000000001" customHeight="1" x14ac:dyDescent="0.2">
      <c r="A46" s="254"/>
      <c r="B46" s="258" t="s">
        <v>19</v>
      </c>
      <c r="C46" s="125" t="s">
        <v>851</v>
      </c>
      <c r="D46" s="913"/>
      <c r="E46" s="913"/>
      <c r="F46" s="913"/>
      <c r="G46" s="913"/>
      <c r="H46" s="913"/>
      <c r="I46" s="913"/>
      <c r="J46" s="913"/>
      <c r="K46" s="913"/>
      <c r="L46" s="913"/>
      <c r="M46" s="45"/>
      <c r="N46" s="28"/>
      <c r="O46" s="28"/>
      <c r="P46" s="28"/>
      <c r="Q46" s="393">
        <f>Q47+Q52</f>
        <v>83520000</v>
      </c>
      <c r="R46" s="145"/>
    </row>
    <row r="47" spans="1:18" s="129" customFormat="1" ht="17.100000000000001" customHeight="1" x14ac:dyDescent="0.35">
      <c r="A47" s="44"/>
      <c r="B47" s="913"/>
      <c r="C47" s="2" t="s">
        <v>852</v>
      </c>
      <c r="D47" s="913"/>
      <c r="E47" s="913"/>
      <c r="F47" s="913"/>
      <c r="G47" s="913"/>
      <c r="H47" s="913"/>
      <c r="I47" s="913"/>
      <c r="J47" s="913"/>
      <c r="K47" s="913"/>
      <c r="L47" s="913"/>
      <c r="M47" s="45"/>
      <c r="N47" s="28"/>
      <c r="O47" s="28"/>
      <c r="P47" s="277"/>
      <c r="Q47" s="394">
        <f>SUM(Q48:Q51)</f>
        <v>73010000</v>
      </c>
      <c r="R47" s="145"/>
    </row>
    <row r="48" spans="1:18" ht="17.100000000000001" customHeight="1" x14ac:dyDescent="0.2">
      <c r="A48" s="1"/>
      <c r="B48" s="5"/>
      <c r="C48" s="9" t="s">
        <v>18</v>
      </c>
      <c r="D48" s="5"/>
      <c r="E48" s="5"/>
      <c r="F48" s="5" t="s">
        <v>9</v>
      </c>
      <c r="G48" s="917">
        <v>35</v>
      </c>
      <c r="H48" s="917" t="s">
        <v>10</v>
      </c>
      <c r="I48" s="917" t="s">
        <v>11</v>
      </c>
      <c r="J48" s="917">
        <v>14</v>
      </c>
      <c r="K48" s="917" t="s">
        <v>498</v>
      </c>
      <c r="L48" s="5" t="s">
        <v>14</v>
      </c>
      <c r="M48" s="917"/>
      <c r="N48" s="22">
        <f>G48*J48</f>
        <v>490</v>
      </c>
      <c r="O48" s="1" t="s">
        <v>16</v>
      </c>
      <c r="P48" s="38">
        <v>40000</v>
      </c>
      <c r="Q48" s="370">
        <f>P48*N48</f>
        <v>19600000</v>
      </c>
      <c r="R48" s="918"/>
    </row>
    <row r="49" spans="1:18" ht="17.100000000000001" customHeight="1" x14ac:dyDescent="0.2">
      <c r="A49" s="1"/>
      <c r="B49" s="8"/>
      <c r="C49" s="9" t="s">
        <v>235</v>
      </c>
      <c r="D49" s="5"/>
      <c r="E49" s="5"/>
      <c r="F49" s="5" t="s">
        <v>9</v>
      </c>
      <c r="G49" s="917">
        <v>35</v>
      </c>
      <c r="H49" s="917" t="s">
        <v>10</v>
      </c>
      <c r="I49" s="917" t="s">
        <v>11</v>
      </c>
      <c r="J49" s="917">
        <v>14</v>
      </c>
      <c r="K49" s="917" t="s">
        <v>498</v>
      </c>
      <c r="L49" s="5" t="s">
        <v>14</v>
      </c>
      <c r="M49" s="917"/>
      <c r="N49" s="22">
        <f>G49*J49</f>
        <v>490</v>
      </c>
      <c r="O49" s="1" t="s">
        <v>16</v>
      </c>
      <c r="P49" s="38">
        <v>82000</v>
      </c>
      <c r="Q49" s="370">
        <f>N49*P49</f>
        <v>40180000</v>
      </c>
      <c r="R49" s="918"/>
    </row>
    <row r="50" spans="1:18" ht="17.100000000000001" customHeight="1" x14ac:dyDescent="0.2">
      <c r="A50" s="1"/>
      <c r="B50" s="8"/>
      <c r="C50" s="9" t="s">
        <v>27</v>
      </c>
      <c r="D50" s="5"/>
      <c r="E50" s="5"/>
      <c r="F50" s="5" t="s">
        <v>9</v>
      </c>
      <c r="G50" s="917">
        <v>35</v>
      </c>
      <c r="H50" s="917" t="s">
        <v>10</v>
      </c>
      <c r="I50" s="917" t="s">
        <v>11</v>
      </c>
      <c r="J50" s="917">
        <v>14</v>
      </c>
      <c r="K50" s="917" t="s">
        <v>498</v>
      </c>
      <c r="L50" s="5" t="s">
        <v>14</v>
      </c>
      <c r="M50" s="917"/>
      <c r="N50" s="22">
        <f>G50*J50</f>
        <v>490</v>
      </c>
      <c r="O50" s="1" t="s">
        <v>16</v>
      </c>
      <c r="P50" s="38">
        <v>19000</v>
      </c>
      <c r="Q50" s="370">
        <f>P50*N50</f>
        <v>9310000</v>
      </c>
      <c r="R50" s="918"/>
    </row>
    <row r="51" spans="1:18" ht="17.100000000000001" customHeight="1" x14ac:dyDescent="0.2">
      <c r="A51" s="1"/>
      <c r="B51" s="8"/>
      <c r="C51" s="9" t="s">
        <v>853</v>
      </c>
      <c r="D51" s="5"/>
      <c r="E51" s="5"/>
      <c r="F51" s="5" t="s">
        <v>9</v>
      </c>
      <c r="G51" s="917">
        <v>35</v>
      </c>
      <c r="H51" s="917" t="s">
        <v>10</v>
      </c>
      <c r="I51" s="917" t="s">
        <v>11</v>
      </c>
      <c r="J51" s="917">
        <v>14</v>
      </c>
      <c r="K51" s="917" t="s">
        <v>498</v>
      </c>
      <c r="L51" s="5" t="s">
        <v>14</v>
      </c>
      <c r="M51" s="917"/>
      <c r="N51" s="22">
        <f>G51*J51</f>
        <v>490</v>
      </c>
      <c r="O51" s="1" t="s">
        <v>16</v>
      </c>
      <c r="P51" s="38">
        <v>8000</v>
      </c>
      <c r="Q51" s="370">
        <f>P51*N51</f>
        <v>3920000</v>
      </c>
      <c r="R51" s="918"/>
    </row>
    <row r="52" spans="1:18" s="129" customFormat="1" ht="17.100000000000001" customHeight="1" x14ac:dyDescent="0.35">
      <c r="A52" s="44"/>
      <c r="B52" s="913"/>
      <c r="C52" s="2" t="s">
        <v>854</v>
      </c>
      <c r="D52" s="913"/>
      <c r="E52" s="913"/>
      <c r="F52" s="913"/>
      <c r="G52" s="913"/>
      <c r="H52" s="913"/>
      <c r="I52" s="913"/>
      <c r="J52" s="913"/>
      <c r="K52" s="913"/>
      <c r="L52" s="913"/>
      <c r="M52" s="45"/>
      <c r="N52" s="28"/>
      <c r="O52" s="28"/>
      <c r="P52" s="277"/>
      <c r="Q52" s="394">
        <f>SUM(Q53:Q56)</f>
        <v>10510000</v>
      </c>
      <c r="R52" s="145"/>
    </row>
    <row r="53" spans="1:18" ht="17.100000000000001" customHeight="1" x14ac:dyDescent="0.2">
      <c r="A53" s="1"/>
      <c r="B53" s="5"/>
      <c r="C53" s="9" t="s">
        <v>855</v>
      </c>
      <c r="D53" s="5"/>
      <c r="E53" s="5"/>
      <c r="F53" s="5" t="s">
        <v>9</v>
      </c>
      <c r="G53" s="917">
        <v>35</v>
      </c>
      <c r="H53" s="917" t="s">
        <v>10</v>
      </c>
      <c r="I53" s="917" t="s">
        <v>11</v>
      </c>
      <c r="J53" s="917">
        <v>2</v>
      </c>
      <c r="K53" s="917" t="s">
        <v>498</v>
      </c>
      <c r="L53" s="5" t="s">
        <v>14</v>
      </c>
      <c r="M53" s="917"/>
      <c r="N53" s="22">
        <f>G53*J53</f>
        <v>70</v>
      </c>
      <c r="O53" s="1" t="s">
        <v>16</v>
      </c>
      <c r="P53" s="38">
        <v>82000</v>
      </c>
      <c r="Q53" s="370">
        <f>P53*N53</f>
        <v>5740000</v>
      </c>
      <c r="R53" s="918"/>
    </row>
    <row r="54" spans="1:18" ht="17.100000000000001" customHeight="1" x14ac:dyDescent="0.2">
      <c r="A54" s="1"/>
      <c r="B54" s="8"/>
      <c r="C54" s="9" t="s">
        <v>856</v>
      </c>
      <c r="D54" s="5"/>
      <c r="E54" s="5"/>
      <c r="F54" s="5" t="s">
        <v>9</v>
      </c>
      <c r="G54" s="917">
        <v>35</v>
      </c>
      <c r="H54" s="917" t="s">
        <v>10</v>
      </c>
      <c r="I54" s="917" t="s">
        <v>11</v>
      </c>
      <c r="J54" s="917">
        <v>2</v>
      </c>
      <c r="K54" s="917" t="s">
        <v>498</v>
      </c>
      <c r="L54" s="5" t="s">
        <v>14</v>
      </c>
      <c r="M54" s="917"/>
      <c r="N54" s="22">
        <f>G54*J54</f>
        <v>70</v>
      </c>
      <c r="O54" s="1" t="s">
        <v>16</v>
      </c>
      <c r="P54" s="38">
        <v>29000</v>
      </c>
      <c r="Q54" s="370">
        <f>N54*P54</f>
        <v>2030000</v>
      </c>
      <c r="R54" s="918"/>
    </row>
    <row r="55" spans="1:18" ht="17.100000000000001" customHeight="1" x14ac:dyDescent="0.2">
      <c r="A55" s="1"/>
      <c r="B55" s="8"/>
      <c r="C55" s="9" t="s">
        <v>857</v>
      </c>
      <c r="D55" s="5"/>
      <c r="E55" s="5"/>
      <c r="F55" s="5" t="s">
        <v>9</v>
      </c>
      <c r="G55" s="917">
        <v>35</v>
      </c>
      <c r="H55" s="917" t="s">
        <v>10</v>
      </c>
      <c r="I55" s="917" t="s">
        <v>11</v>
      </c>
      <c r="J55" s="917">
        <v>2</v>
      </c>
      <c r="K55" s="917" t="s">
        <v>498</v>
      </c>
      <c r="L55" s="5" t="s">
        <v>14</v>
      </c>
      <c r="M55" s="917"/>
      <c r="N55" s="22">
        <f>G55*J55</f>
        <v>70</v>
      </c>
      <c r="O55" s="1" t="s">
        <v>16</v>
      </c>
      <c r="P55" s="38">
        <v>22000</v>
      </c>
      <c r="Q55" s="370">
        <f>P55*N55</f>
        <v>1540000</v>
      </c>
      <c r="R55" s="918"/>
    </row>
    <row r="56" spans="1:18" ht="17.100000000000001" customHeight="1" x14ac:dyDescent="0.2">
      <c r="A56" s="1"/>
      <c r="B56" s="8"/>
      <c r="C56" s="9" t="s">
        <v>858</v>
      </c>
      <c r="D56" s="5"/>
      <c r="E56" s="5"/>
      <c r="F56" s="5" t="s">
        <v>9</v>
      </c>
      <c r="G56" s="917">
        <v>4</v>
      </c>
      <c r="H56" s="917" t="s">
        <v>10</v>
      </c>
      <c r="I56" s="917" t="s">
        <v>11</v>
      </c>
      <c r="J56" s="917" t="s">
        <v>859</v>
      </c>
      <c r="K56" s="917" t="s">
        <v>11</v>
      </c>
      <c r="L56" s="5">
        <v>2</v>
      </c>
      <c r="M56" s="917" t="s">
        <v>860</v>
      </c>
      <c r="N56" s="22">
        <v>16</v>
      </c>
      <c r="O56" s="1" t="s">
        <v>861</v>
      </c>
      <c r="P56" s="38">
        <v>75000</v>
      </c>
      <c r="Q56" s="370">
        <f>P56*N56</f>
        <v>1200000</v>
      </c>
      <c r="R56" s="918"/>
    </row>
    <row r="57" spans="1:18" ht="17.100000000000001" customHeight="1" x14ac:dyDescent="0.2">
      <c r="A57" s="916"/>
      <c r="B57" s="8"/>
      <c r="C57" s="9"/>
      <c r="D57" s="5"/>
      <c r="E57" s="5"/>
      <c r="F57" s="5"/>
      <c r="G57" s="917"/>
      <c r="H57" s="917"/>
      <c r="I57" s="917"/>
      <c r="J57" s="917"/>
      <c r="K57" s="917"/>
      <c r="L57" s="5"/>
      <c r="M57" s="917"/>
      <c r="N57" s="22"/>
      <c r="O57" s="1"/>
      <c r="P57" s="38"/>
      <c r="Q57" s="370"/>
      <c r="R57" s="918"/>
    </row>
    <row r="58" spans="1:18" s="129" customFormat="1" ht="17.100000000000001" customHeight="1" x14ac:dyDescent="0.2">
      <c r="A58" s="254"/>
      <c r="B58" s="258" t="s">
        <v>19</v>
      </c>
      <c r="C58" s="125" t="s">
        <v>862</v>
      </c>
      <c r="D58" s="913"/>
      <c r="E58" s="913"/>
      <c r="F58" s="913"/>
      <c r="G58" s="913"/>
      <c r="H58" s="913"/>
      <c r="I58" s="913"/>
      <c r="J58" s="913"/>
      <c r="K58" s="913"/>
      <c r="L58" s="913"/>
      <c r="M58" s="45"/>
      <c r="N58" s="28"/>
      <c r="O58" s="28"/>
      <c r="P58" s="28"/>
      <c r="Q58" s="393">
        <f>Q59+Q64</f>
        <v>52712000</v>
      </c>
      <c r="R58" s="145"/>
    </row>
    <row r="59" spans="1:18" s="129" customFormat="1" ht="17.100000000000001" customHeight="1" x14ac:dyDescent="0.35">
      <c r="A59" s="44"/>
      <c r="B59" s="913"/>
      <c r="C59" s="2" t="s">
        <v>852</v>
      </c>
      <c r="D59" s="913"/>
      <c r="E59" s="913"/>
      <c r="F59" s="913"/>
      <c r="G59" s="913"/>
      <c r="H59" s="913"/>
      <c r="I59" s="913"/>
      <c r="J59" s="913"/>
      <c r="K59" s="913"/>
      <c r="L59" s="913"/>
      <c r="M59" s="45"/>
      <c r="N59" s="28"/>
      <c r="O59" s="28"/>
      <c r="P59" s="277"/>
      <c r="Q59" s="394">
        <f>SUM(Q60:Q63)</f>
        <v>45892000</v>
      </c>
      <c r="R59" s="145"/>
    </row>
    <row r="60" spans="1:18" ht="17.100000000000001" customHeight="1" x14ac:dyDescent="0.2">
      <c r="A60" s="1"/>
      <c r="B60" s="5"/>
      <c r="C60" s="9" t="s">
        <v>863</v>
      </c>
      <c r="D60" s="5"/>
      <c r="E60" s="5"/>
      <c r="F60" s="5" t="s">
        <v>9</v>
      </c>
      <c r="G60" s="917">
        <v>22</v>
      </c>
      <c r="H60" s="917" t="s">
        <v>10</v>
      </c>
      <c r="I60" s="917" t="s">
        <v>11</v>
      </c>
      <c r="J60" s="917">
        <v>14</v>
      </c>
      <c r="K60" s="917" t="s">
        <v>498</v>
      </c>
      <c r="L60" s="5" t="s">
        <v>14</v>
      </c>
      <c r="M60" s="917"/>
      <c r="N60" s="22">
        <f>G60*J60</f>
        <v>308</v>
      </c>
      <c r="O60" s="1" t="s">
        <v>16</v>
      </c>
      <c r="P60" s="38">
        <v>82000</v>
      </c>
      <c r="Q60" s="370">
        <f>P60*N60</f>
        <v>25256000</v>
      </c>
      <c r="R60" s="918"/>
    </row>
    <row r="61" spans="1:18" ht="17.100000000000001" customHeight="1" x14ac:dyDescent="0.2">
      <c r="A61" s="1"/>
      <c r="B61" s="8"/>
      <c r="C61" s="9" t="s">
        <v>864</v>
      </c>
      <c r="D61" s="5"/>
      <c r="E61" s="5"/>
      <c r="F61" s="5" t="s">
        <v>9</v>
      </c>
      <c r="G61" s="917">
        <v>22</v>
      </c>
      <c r="H61" s="917" t="s">
        <v>10</v>
      </c>
      <c r="I61" s="917" t="s">
        <v>11</v>
      </c>
      <c r="J61" s="917">
        <v>14</v>
      </c>
      <c r="K61" s="917" t="s">
        <v>498</v>
      </c>
      <c r="L61" s="5" t="s">
        <v>14</v>
      </c>
      <c r="M61" s="917"/>
      <c r="N61" s="22">
        <f>G61*J61</f>
        <v>308</v>
      </c>
      <c r="O61" s="1" t="s">
        <v>16</v>
      </c>
      <c r="P61" s="38">
        <v>40000</v>
      </c>
      <c r="Q61" s="370">
        <f>N61*P61</f>
        <v>12320000</v>
      </c>
      <c r="R61" s="918"/>
    </row>
    <row r="62" spans="1:18" ht="17.100000000000001" customHeight="1" x14ac:dyDescent="0.2">
      <c r="A62" s="1"/>
      <c r="B62" s="8"/>
      <c r="C62" s="9" t="s">
        <v>865</v>
      </c>
      <c r="D62" s="5"/>
      <c r="E62" s="5"/>
      <c r="F62" s="5" t="s">
        <v>9</v>
      </c>
      <c r="G62" s="917">
        <v>22</v>
      </c>
      <c r="H62" s="917" t="s">
        <v>10</v>
      </c>
      <c r="I62" s="917" t="s">
        <v>11</v>
      </c>
      <c r="J62" s="917">
        <v>14</v>
      </c>
      <c r="K62" s="917" t="s">
        <v>498</v>
      </c>
      <c r="L62" s="5" t="s">
        <v>14</v>
      </c>
      <c r="M62" s="917"/>
      <c r="N62" s="22">
        <f>G62*J62</f>
        <v>308</v>
      </c>
      <c r="O62" s="1" t="s">
        <v>16</v>
      </c>
      <c r="P62" s="38">
        <v>19000</v>
      </c>
      <c r="Q62" s="370">
        <f>P62*N62</f>
        <v>5852000</v>
      </c>
      <c r="R62" s="918"/>
    </row>
    <row r="63" spans="1:18" ht="17.100000000000001" customHeight="1" x14ac:dyDescent="0.2">
      <c r="A63" s="1"/>
      <c r="B63" s="8"/>
      <c r="C63" s="9" t="s">
        <v>866</v>
      </c>
      <c r="D63" s="5"/>
      <c r="E63" s="5"/>
      <c r="F63" s="5" t="s">
        <v>9</v>
      </c>
      <c r="G63" s="917">
        <v>22</v>
      </c>
      <c r="H63" s="917" t="s">
        <v>10</v>
      </c>
      <c r="I63" s="917" t="s">
        <v>11</v>
      </c>
      <c r="J63" s="917">
        <v>14</v>
      </c>
      <c r="K63" s="917" t="s">
        <v>498</v>
      </c>
      <c r="L63" s="5" t="s">
        <v>14</v>
      </c>
      <c r="M63" s="917"/>
      <c r="N63" s="22">
        <f>G63*J63</f>
        <v>308</v>
      </c>
      <c r="O63" s="1" t="s">
        <v>16</v>
      </c>
      <c r="P63" s="38">
        <v>8000</v>
      </c>
      <c r="Q63" s="370">
        <f>P63*N63</f>
        <v>2464000</v>
      </c>
      <c r="R63" s="918"/>
    </row>
    <row r="64" spans="1:18" s="129" customFormat="1" ht="17.100000000000001" customHeight="1" x14ac:dyDescent="0.35">
      <c r="A64" s="44"/>
      <c r="B64" s="913"/>
      <c r="C64" s="2" t="s">
        <v>854</v>
      </c>
      <c r="D64" s="913"/>
      <c r="E64" s="913"/>
      <c r="F64" s="913"/>
      <c r="G64" s="913"/>
      <c r="H64" s="913"/>
      <c r="I64" s="913"/>
      <c r="J64" s="913"/>
      <c r="K64" s="913"/>
      <c r="L64" s="913"/>
      <c r="M64" s="45"/>
      <c r="N64" s="28"/>
      <c r="O64" s="28"/>
      <c r="P64" s="277"/>
      <c r="Q64" s="394">
        <f>SUM(Q65:Q68)</f>
        <v>6820000</v>
      </c>
      <c r="R64" s="145"/>
    </row>
    <row r="65" spans="1:18" ht="17.100000000000001" customHeight="1" x14ac:dyDescent="0.2">
      <c r="A65" s="1"/>
      <c r="B65" s="5"/>
      <c r="C65" s="9" t="s">
        <v>855</v>
      </c>
      <c r="D65" s="5"/>
      <c r="E65" s="5"/>
      <c r="F65" s="5" t="s">
        <v>9</v>
      </c>
      <c r="G65" s="917">
        <v>20</v>
      </c>
      <c r="H65" s="917" t="s">
        <v>10</v>
      </c>
      <c r="I65" s="917" t="s">
        <v>11</v>
      </c>
      <c r="J65" s="917">
        <v>2</v>
      </c>
      <c r="K65" s="917" t="s">
        <v>498</v>
      </c>
      <c r="L65" s="5" t="s">
        <v>14</v>
      </c>
      <c r="M65" s="917"/>
      <c r="N65" s="22">
        <f>G65*J65</f>
        <v>40</v>
      </c>
      <c r="O65" s="1" t="s">
        <v>16</v>
      </c>
      <c r="P65" s="38">
        <v>82000</v>
      </c>
      <c r="Q65" s="370">
        <f>P65*N65</f>
        <v>3280000</v>
      </c>
      <c r="R65" s="918"/>
    </row>
    <row r="66" spans="1:18" ht="17.100000000000001" customHeight="1" x14ac:dyDescent="0.2">
      <c r="A66" s="1"/>
      <c r="B66" s="8"/>
      <c r="C66" s="9" t="s">
        <v>856</v>
      </c>
      <c r="D66" s="5"/>
      <c r="E66" s="5"/>
      <c r="F66" s="5" t="s">
        <v>9</v>
      </c>
      <c r="G66" s="917">
        <v>20</v>
      </c>
      <c r="H66" s="917" t="s">
        <v>10</v>
      </c>
      <c r="I66" s="917" t="s">
        <v>11</v>
      </c>
      <c r="J66" s="917">
        <v>2</v>
      </c>
      <c r="K66" s="917" t="s">
        <v>498</v>
      </c>
      <c r="L66" s="5" t="s">
        <v>14</v>
      </c>
      <c r="M66" s="917"/>
      <c r="N66" s="22">
        <f>G66*J66</f>
        <v>40</v>
      </c>
      <c r="O66" s="1" t="s">
        <v>16</v>
      </c>
      <c r="P66" s="38">
        <v>29000</v>
      </c>
      <c r="Q66" s="370">
        <f>N66*P66</f>
        <v>1160000</v>
      </c>
      <c r="R66" s="918"/>
    </row>
    <row r="67" spans="1:18" ht="17.100000000000001" customHeight="1" x14ac:dyDescent="0.2">
      <c r="A67" s="1"/>
      <c r="B67" s="8"/>
      <c r="C67" s="9" t="s">
        <v>857</v>
      </c>
      <c r="D67" s="5"/>
      <c r="E67" s="5"/>
      <c r="F67" s="5" t="s">
        <v>9</v>
      </c>
      <c r="G67" s="917">
        <v>20</v>
      </c>
      <c r="H67" s="917" t="s">
        <v>10</v>
      </c>
      <c r="I67" s="917" t="s">
        <v>11</v>
      </c>
      <c r="J67" s="917">
        <v>2</v>
      </c>
      <c r="K67" s="917" t="s">
        <v>498</v>
      </c>
      <c r="L67" s="5" t="s">
        <v>14</v>
      </c>
      <c r="M67" s="917"/>
      <c r="N67" s="22">
        <f>G67*J67</f>
        <v>40</v>
      </c>
      <c r="O67" s="1" t="s">
        <v>16</v>
      </c>
      <c r="P67" s="38">
        <v>22000</v>
      </c>
      <c r="Q67" s="370">
        <f>P67*N67</f>
        <v>880000</v>
      </c>
      <c r="R67" s="918"/>
    </row>
    <row r="68" spans="1:18" ht="17.100000000000001" customHeight="1" x14ac:dyDescent="0.2">
      <c r="A68" s="1"/>
      <c r="B68" s="8"/>
      <c r="C68" s="9" t="s">
        <v>858</v>
      </c>
      <c r="D68" s="5"/>
      <c r="E68" s="5"/>
      <c r="F68" s="5" t="s">
        <v>9</v>
      </c>
      <c r="G68" s="917">
        <v>5</v>
      </c>
      <c r="H68" s="917" t="s">
        <v>10</v>
      </c>
      <c r="I68" s="917" t="s">
        <v>11</v>
      </c>
      <c r="J68" s="917" t="s">
        <v>859</v>
      </c>
      <c r="K68" s="917" t="s">
        <v>11</v>
      </c>
      <c r="L68" s="5">
        <v>2</v>
      </c>
      <c r="M68" s="917" t="s">
        <v>860</v>
      </c>
      <c r="N68" s="22">
        <v>20</v>
      </c>
      <c r="O68" s="1" t="s">
        <v>861</v>
      </c>
      <c r="P68" s="38">
        <v>75000</v>
      </c>
      <c r="Q68" s="370">
        <f>P68*N68</f>
        <v>1500000</v>
      </c>
      <c r="R68" s="918"/>
    </row>
    <row r="69" spans="1:18" ht="17.100000000000001" customHeight="1" x14ac:dyDescent="0.2">
      <c r="A69" s="916"/>
      <c r="B69" s="8"/>
      <c r="C69" s="9"/>
      <c r="D69" s="5"/>
      <c r="E69" s="5"/>
      <c r="F69" s="5"/>
      <c r="G69" s="917"/>
      <c r="H69" s="917"/>
      <c r="I69" s="917"/>
      <c r="J69" s="917"/>
      <c r="K69" s="917"/>
      <c r="L69" s="5"/>
      <c r="M69" s="917"/>
      <c r="N69" s="22"/>
      <c r="O69" s="1"/>
      <c r="P69" s="38"/>
      <c r="Q69" s="370"/>
      <c r="R69" s="918"/>
    </row>
    <row r="70" spans="1:18" s="129" customFormat="1" ht="17.100000000000001" customHeight="1" x14ac:dyDescent="0.2">
      <c r="A70" s="254"/>
      <c r="B70" s="258" t="s">
        <v>19</v>
      </c>
      <c r="C70" s="125" t="s">
        <v>867</v>
      </c>
      <c r="D70" s="913"/>
      <c r="E70" s="913"/>
      <c r="F70" s="913"/>
      <c r="G70" s="913"/>
      <c r="H70" s="913"/>
      <c r="I70" s="913"/>
      <c r="J70" s="913"/>
      <c r="K70" s="913"/>
      <c r="L70" s="913"/>
      <c r="M70" s="45"/>
      <c r="N70" s="28"/>
      <c r="O70" s="28"/>
      <c r="P70" s="28"/>
      <c r="Q70" s="393">
        <f>Q71+Q76</f>
        <v>60300000</v>
      </c>
      <c r="R70" s="145"/>
    </row>
    <row r="71" spans="1:18" s="129" customFormat="1" ht="17.100000000000001" customHeight="1" x14ac:dyDescent="0.35">
      <c r="A71" s="44"/>
      <c r="B71" s="913"/>
      <c r="C71" s="2" t="s">
        <v>852</v>
      </c>
      <c r="D71" s="913"/>
      <c r="E71" s="913"/>
      <c r="F71" s="913"/>
      <c r="G71" s="913"/>
      <c r="H71" s="913"/>
      <c r="I71" s="913"/>
      <c r="J71" s="913"/>
      <c r="K71" s="913"/>
      <c r="L71" s="913"/>
      <c r="M71" s="45"/>
      <c r="N71" s="28"/>
      <c r="O71" s="28"/>
      <c r="P71" s="277"/>
      <c r="Q71" s="394">
        <f>SUM(Q72:Q75)</f>
        <v>52150000</v>
      </c>
      <c r="R71" s="145"/>
    </row>
    <row r="72" spans="1:18" ht="17.100000000000001" customHeight="1" x14ac:dyDescent="0.2">
      <c r="A72" s="1"/>
      <c r="B72" s="5"/>
      <c r="C72" s="9" t="s">
        <v>863</v>
      </c>
      <c r="D72" s="5"/>
      <c r="E72" s="5"/>
      <c r="F72" s="5" t="s">
        <v>9</v>
      </c>
      <c r="G72" s="917">
        <v>25</v>
      </c>
      <c r="H72" s="917" t="s">
        <v>10</v>
      </c>
      <c r="I72" s="917" t="s">
        <v>11</v>
      </c>
      <c r="J72" s="917">
        <v>14</v>
      </c>
      <c r="K72" s="917" t="s">
        <v>498</v>
      </c>
      <c r="L72" s="5" t="s">
        <v>14</v>
      </c>
      <c r="M72" s="917"/>
      <c r="N72" s="22">
        <f>G72*J72</f>
        <v>350</v>
      </c>
      <c r="O72" s="1" t="s">
        <v>16</v>
      </c>
      <c r="P72" s="38">
        <v>82000</v>
      </c>
      <c r="Q72" s="370">
        <f>P72*N72</f>
        <v>28700000</v>
      </c>
      <c r="R72" s="918"/>
    </row>
    <row r="73" spans="1:18" ht="17.100000000000001" customHeight="1" x14ac:dyDescent="0.2">
      <c r="A73" s="1"/>
      <c r="B73" s="8"/>
      <c r="C73" s="9" t="s">
        <v>864</v>
      </c>
      <c r="D73" s="5"/>
      <c r="E73" s="5"/>
      <c r="F73" s="5" t="s">
        <v>9</v>
      </c>
      <c r="G73" s="917">
        <v>25</v>
      </c>
      <c r="H73" s="917" t="s">
        <v>10</v>
      </c>
      <c r="I73" s="917" t="s">
        <v>11</v>
      </c>
      <c r="J73" s="917">
        <v>14</v>
      </c>
      <c r="K73" s="917" t="s">
        <v>498</v>
      </c>
      <c r="L73" s="5" t="s">
        <v>14</v>
      </c>
      <c r="M73" s="917"/>
      <c r="N73" s="22">
        <f>G73*J73</f>
        <v>350</v>
      </c>
      <c r="O73" s="1" t="s">
        <v>16</v>
      </c>
      <c r="P73" s="38">
        <v>40000</v>
      </c>
      <c r="Q73" s="370">
        <f>N73*P73</f>
        <v>14000000</v>
      </c>
      <c r="R73" s="918"/>
    </row>
    <row r="74" spans="1:18" ht="17.100000000000001" customHeight="1" x14ac:dyDescent="0.2">
      <c r="A74" s="1"/>
      <c r="B74" s="8"/>
      <c r="C74" s="9" t="s">
        <v>865</v>
      </c>
      <c r="D74" s="5"/>
      <c r="E74" s="5"/>
      <c r="F74" s="5" t="s">
        <v>9</v>
      </c>
      <c r="G74" s="917">
        <v>25</v>
      </c>
      <c r="H74" s="917" t="s">
        <v>10</v>
      </c>
      <c r="I74" s="917" t="s">
        <v>11</v>
      </c>
      <c r="J74" s="917">
        <v>14</v>
      </c>
      <c r="K74" s="917" t="s">
        <v>498</v>
      </c>
      <c r="L74" s="5" t="s">
        <v>14</v>
      </c>
      <c r="M74" s="917"/>
      <c r="N74" s="22">
        <f>G74*J74</f>
        <v>350</v>
      </c>
      <c r="O74" s="1" t="s">
        <v>16</v>
      </c>
      <c r="P74" s="38">
        <v>19000</v>
      </c>
      <c r="Q74" s="370">
        <f>P74*N74</f>
        <v>6650000</v>
      </c>
      <c r="R74" s="918"/>
    </row>
    <row r="75" spans="1:18" ht="17.100000000000001" customHeight="1" x14ac:dyDescent="0.2">
      <c r="A75" s="1"/>
      <c r="B75" s="8"/>
      <c r="C75" s="9" t="s">
        <v>866</v>
      </c>
      <c r="D75" s="5"/>
      <c r="E75" s="5"/>
      <c r="F75" s="5" t="s">
        <v>9</v>
      </c>
      <c r="G75" s="917">
        <v>25</v>
      </c>
      <c r="H75" s="917" t="s">
        <v>10</v>
      </c>
      <c r="I75" s="917" t="s">
        <v>11</v>
      </c>
      <c r="J75" s="917">
        <v>14</v>
      </c>
      <c r="K75" s="917" t="s">
        <v>498</v>
      </c>
      <c r="L75" s="5" t="s">
        <v>14</v>
      </c>
      <c r="M75" s="917"/>
      <c r="N75" s="22">
        <f>G75*J75</f>
        <v>350</v>
      </c>
      <c r="O75" s="1" t="s">
        <v>16</v>
      </c>
      <c r="P75" s="38">
        <v>8000</v>
      </c>
      <c r="Q75" s="370">
        <f>P75*N75</f>
        <v>2800000</v>
      </c>
      <c r="R75" s="918"/>
    </row>
    <row r="76" spans="1:18" s="129" customFormat="1" ht="17.100000000000001" customHeight="1" x14ac:dyDescent="0.35">
      <c r="A76" s="44"/>
      <c r="B76" s="913"/>
      <c r="C76" s="2" t="s">
        <v>854</v>
      </c>
      <c r="D76" s="913"/>
      <c r="E76" s="913"/>
      <c r="F76" s="913"/>
      <c r="G76" s="913"/>
      <c r="H76" s="913"/>
      <c r="I76" s="913"/>
      <c r="J76" s="913"/>
      <c r="K76" s="913"/>
      <c r="L76" s="913"/>
      <c r="M76" s="45"/>
      <c r="N76" s="28"/>
      <c r="O76" s="28"/>
      <c r="P76" s="277"/>
      <c r="Q76" s="394">
        <f>SUM(Q77:Q80)</f>
        <v>8150000</v>
      </c>
      <c r="R76" s="145"/>
    </row>
    <row r="77" spans="1:18" ht="17.100000000000001" customHeight="1" x14ac:dyDescent="0.2">
      <c r="A77" s="1"/>
      <c r="B77" s="5"/>
      <c r="C77" s="9" t="s">
        <v>855</v>
      </c>
      <c r="D77" s="5"/>
      <c r="E77" s="5"/>
      <c r="F77" s="5" t="s">
        <v>9</v>
      </c>
      <c r="G77" s="917">
        <v>25</v>
      </c>
      <c r="H77" s="917" t="s">
        <v>10</v>
      </c>
      <c r="I77" s="917" t="s">
        <v>11</v>
      </c>
      <c r="J77" s="917">
        <v>2</v>
      </c>
      <c r="K77" s="917" t="s">
        <v>498</v>
      </c>
      <c r="L77" s="5" t="s">
        <v>14</v>
      </c>
      <c r="M77" s="917"/>
      <c r="N77" s="22">
        <f>G77*J77</f>
        <v>50</v>
      </c>
      <c r="O77" s="1" t="s">
        <v>16</v>
      </c>
      <c r="P77" s="38">
        <v>82000</v>
      </c>
      <c r="Q77" s="370">
        <f>P77*N77</f>
        <v>4100000</v>
      </c>
      <c r="R77" s="918"/>
    </row>
    <row r="78" spans="1:18" ht="17.100000000000001" customHeight="1" x14ac:dyDescent="0.2">
      <c r="A78" s="1"/>
      <c r="B78" s="8"/>
      <c r="C78" s="9" t="s">
        <v>856</v>
      </c>
      <c r="D78" s="5"/>
      <c r="E78" s="5"/>
      <c r="F78" s="5" t="s">
        <v>9</v>
      </c>
      <c r="G78" s="917">
        <v>25</v>
      </c>
      <c r="H78" s="917" t="s">
        <v>10</v>
      </c>
      <c r="I78" s="917" t="s">
        <v>11</v>
      </c>
      <c r="J78" s="917">
        <v>2</v>
      </c>
      <c r="K78" s="917" t="s">
        <v>498</v>
      </c>
      <c r="L78" s="5" t="s">
        <v>14</v>
      </c>
      <c r="M78" s="917"/>
      <c r="N78" s="22">
        <f>G78*J78</f>
        <v>50</v>
      </c>
      <c r="O78" s="1" t="s">
        <v>16</v>
      </c>
      <c r="P78" s="38">
        <v>29000</v>
      </c>
      <c r="Q78" s="370">
        <f>N78*P78</f>
        <v>1450000</v>
      </c>
      <c r="R78" s="918"/>
    </row>
    <row r="79" spans="1:18" ht="17.100000000000001" customHeight="1" x14ac:dyDescent="0.2">
      <c r="A79" s="1"/>
      <c r="B79" s="8"/>
      <c r="C79" s="9" t="s">
        <v>857</v>
      </c>
      <c r="D79" s="5"/>
      <c r="E79" s="5"/>
      <c r="F79" s="5" t="s">
        <v>9</v>
      </c>
      <c r="G79" s="917">
        <v>25</v>
      </c>
      <c r="H79" s="917" t="s">
        <v>10</v>
      </c>
      <c r="I79" s="917" t="s">
        <v>11</v>
      </c>
      <c r="J79" s="917">
        <v>2</v>
      </c>
      <c r="K79" s="917" t="s">
        <v>498</v>
      </c>
      <c r="L79" s="5" t="s">
        <v>14</v>
      </c>
      <c r="M79" s="917"/>
      <c r="N79" s="22">
        <f>G79*J79</f>
        <v>50</v>
      </c>
      <c r="O79" s="1" t="s">
        <v>16</v>
      </c>
      <c r="P79" s="38">
        <v>22000</v>
      </c>
      <c r="Q79" s="370">
        <f>P79*N79</f>
        <v>1100000</v>
      </c>
      <c r="R79" s="918"/>
    </row>
    <row r="80" spans="1:18" ht="17.100000000000001" customHeight="1" x14ac:dyDescent="0.2">
      <c r="A80" s="1"/>
      <c r="B80" s="8"/>
      <c r="C80" s="9" t="s">
        <v>858</v>
      </c>
      <c r="D80" s="5"/>
      <c r="E80" s="5"/>
      <c r="F80" s="5" t="s">
        <v>9</v>
      </c>
      <c r="G80" s="917">
        <v>5</v>
      </c>
      <c r="H80" s="917" t="s">
        <v>10</v>
      </c>
      <c r="I80" s="917" t="s">
        <v>11</v>
      </c>
      <c r="J80" s="917" t="s">
        <v>859</v>
      </c>
      <c r="K80" s="917" t="s">
        <v>11</v>
      </c>
      <c r="L80" s="5">
        <v>2</v>
      </c>
      <c r="M80" s="917" t="s">
        <v>860</v>
      </c>
      <c r="N80" s="22">
        <v>20</v>
      </c>
      <c r="O80" s="1" t="s">
        <v>861</v>
      </c>
      <c r="P80" s="38">
        <v>75000</v>
      </c>
      <c r="Q80" s="370">
        <f>P80*N80</f>
        <v>1500000</v>
      </c>
      <c r="R80" s="918"/>
    </row>
    <row r="81" spans="1:22" s="129" customFormat="1" ht="17.100000000000001" customHeight="1" x14ac:dyDescent="0.2">
      <c r="A81" s="72"/>
      <c r="B81" s="114"/>
      <c r="C81" s="5"/>
      <c r="D81" s="5"/>
      <c r="E81" s="5"/>
      <c r="F81" s="5"/>
      <c r="G81" s="574"/>
      <c r="H81" s="574"/>
      <c r="I81" s="574"/>
      <c r="J81" s="574"/>
      <c r="K81" s="574"/>
      <c r="L81" s="574"/>
      <c r="M81" s="574"/>
      <c r="N81" s="1"/>
      <c r="O81" s="1"/>
      <c r="P81" s="92"/>
      <c r="Q81" s="370"/>
      <c r="R81" s="145"/>
      <c r="S81" s="517"/>
      <c r="T81" s="543"/>
      <c r="U81" s="517"/>
    </row>
    <row r="82" spans="1:22" s="192" customFormat="1" ht="17.100000000000001" customHeight="1" x14ac:dyDescent="0.2">
      <c r="A82" s="168">
        <v>3133</v>
      </c>
      <c r="B82" s="166" t="s">
        <v>443</v>
      </c>
      <c r="C82" s="166"/>
      <c r="D82" s="166"/>
      <c r="E82" s="166"/>
      <c r="F82" s="166"/>
      <c r="G82" s="166"/>
      <c r="H82" s="166"/>
      <c r="I82" s="166"/>
      <c r="J82" s="166"/>
      <c r="K82" s="166"/>
      <c r="L82" s="166"/>
      <c r="M82" s="166"/>
      <c r="N82" s="193"/>
      <c r="O82" s="193"/>
      <c r="P82" s="193"/>
      <c r="Q82" s="389">
        <f>Q83</f>
        <v>248115000</v>
      </c>
      <c r="R82" s="431"/>
    </row>
    <row r="83" spans="1:22" s="187" customFormat="1" ht="17.100000000000001" customHeight="1" x14ac:dyDescent="0.2">
      <c r="A83" s="204" t="s">
        <v>442</v>
      </c>
      <c r="B83" s="184" t="s">
        <v>29</v>
      </c>
      <c r="C83" s="184"/>
      <c r="D83" s="184"/>
      <c r="E83" s="185"/>
      <c r="F83" s="185"/>
      <c r="G83" s="185"/>
      <c r="H83" s="185"/>
      <c r="I83" s="185"/>
      <c r="J83" s="185"/>
      <c r="K83" s="185"/>
      <c r="L83" s="185"/>
      <c r="M83" s="185"/>
      <c r="N83" s="200">
        <v>12</v>
      </c>
      <c r="O83" s="200" t="s">
        <v>275</v>
      </c>
      <c r="P83" s="186"/>
      <c r="Q83" s="355">
        <f>Q84</f>
        <v>248115000</v>
      </c>
      <c r="R83" s="423"/>
    </row>
    <row r="84" spans="1:22" s="59" customFormat="1" ht="17.100000000000001" customHeight="1" x14ac:dyDescent="0.2">
      <c r="A84" s="60" t="s">
        <v>51</v>
      </c>
      <c r="B84" s="253" t="s">
        <v>52</v>
      </c>
      <c r="C84" s="919"/>
      <c r="D84" s="125"/>
      <c r="E84" s="456"/>
      <c r="F84" s="456"/>
      <c r="G84" s="456"/>
      <c r="H84" s="456"/>
      <c r="I84" s="456"/>
      <c r="J84" s="456"/>
      <c r="K84" s="456"/>
      <c r="L84" s="456"/>
      <c r="M84" s="456"/>
      <c r="N84" s="11"/>
      <c r="O84" s="11"/>
      <c r="P84" s="11"/>
      <c r="Q84" s="359">
        <f>Q85</f>
        <v>248115000</v>
      </c>
      <c r="R84" s="424"/>
    </row>
    <row r="85" spans="1:22" ht="17.100000000000001" customHeight="1" x14ac:dyDescent="0.2">
      <c r="A85" s="156" t="s">
        <v>145</v>
      </c>
      <c r="B85" s="1063" t="s">
        <v>146</v>
      </c>
      <c r="C85" s="1064"/>
      <c r="D85" s="1064"/>
      <c r="E85" s="1064"/>
      <c r="F85" s="1064"/>
      <c r="G85" s="1064"/>
      <c r="H85" s="1064"/>
      <c r="I85" s="1064"/>
      <c r="J85" s="1064"/>
      <c r="K85" s="1064"/>
      <c r="L85" s="1064"/>
      <c r="M85" s="1065"/>
      <c r="N85" s="128"/>
      <c r="O85" s="156"/>
      <c r="P85" s="156"/>
      <c r="Q85" s="411">
        <f>Q86</f>
        <v>248115000</v>
      </c>
      <c r="R85" s="918"/>
    </row>
    <row r="86" spans="1:22" ht="17.100000000000001" customHeight="1" x14ac:dyDescent="0.35">
      <c r="A86" s="44">
        <v>521219</v>
      </c>
      <c r="B86" s="1056" t="s">
        <v>147</v>
      </c>
      <c r="C86" s="1057"/>
      <c r="D86" s="1057"/>
      <c r="E86" s="1057"/>
      <c r="F86" s="1057"/>
      <c r="G86" s="1057"/>
      <c r="H86" s="1057"/>
      <c r="I86" s="1057"/>
      <c r="J86" s="1057"/>
      <c r="K86" s="1057"/>
      <c r="L86" s="1057"/>
      <c r="M86" s="125"/>
      <c r="N86" s="1"/>
      <c r="O86" s="35"/>
      <c r="P86" s="35"/>
      <c r="Q86" s="412">
        <f>Q87+Q93+Q99</f>
        <v>248115000</v>
      </c>
      <c r="R86" s="454" t="s">
        <v>571</v>
      </c>
    </row>
    <row r="87" spans="1:22" s="129" customFormat="1" ht="17.100000000000001" customHeight="1" x14ac:dyDescent="0.2">
      <c r="A87" s="1"/>
      <c r="B87" s="5" t="s">
        <v>19</v>
      </c>
      <c r="C87" s="5" t="s">
        <v>871</v>
      </c>
      <c r="D87" s="15"/>
      <c r="E87" s="71"/>
      <c r="F87" s="5"/>
      <c r="G87" s="917"/>
      <c r="H87" s="917"/>
      <c r="I87" s="917"/>
      <c r="J87" s="917"/>
      <c r="K87" s="917"/>
      <c r="L87" s="917"/>
      <c r="M87" s="917"/>
      <c r="N87" s="1"/>
      <c r="O87" s="1"/>
      <c r="P87" s="14"/>
      <c r="Q87" s="370">
        <f>SUM(Q88:Q92)</f>
        <v>108003000</v>
      </c>
      <c r="R87" s="145"/>
      <c r="S87" s="929"/>
      <c r="T87" s="543"/>
      <c r="U87" s="517"/>
      <c r="V87" s="155"/>
    </row>
    <row r="88" spans="1:22" ht="17.100000000000001" customHeight="1" x14ac:dyDescent="0.2">
      <c r="A88" s="72"/>
      <c r="B88" s="5"/>
      <c r="C88" s="9" t="s">
        <v>18</v>
      </c>
      <c r="D88" s="5"/>
      <c r="E88" s="5"/>
      <c r="F88" s="5" t="s">
        <v>9</v>
      </c>
      <c r="G88" s="917">
        <v>37</v>
      </c>
      <c r="H88" s="917" t="s">
        <v>10</v>
      </c>
      <c r="I88" s="917" t="s">
        <v>11</v>
      </c>
      <c r="J88" s="917">
        <v>21</v>
      </c>
      <c r="K88" s="917" t="s">
        <v>12</v>
      </c>
      <c r="L88" s="5" t="s">
        <v>14</v>
      </c>
      <c r="M88" s="917"/>
      <c r="N88" s="22">
        <f t="shared" ref="N88:N92" si="8">G88*J88</f>
        <v>777</v>
      </c>
      <c r="O88" s="1" t="s">
        <v>16</v>
      </c>
      <c r="P88" s="14">
        <v>35000</v>
      </c>
      <c r="Q88" s="370">
        <f t="shared" ref="Q88:Q92" si="9">N88*P88</f>
        <v>27195000</v>
      </c>
      <c r="R88" s="918"/>
      <c r="S88" s="930"/>
      <c r="T88" s="544"/>
      <c r="U88" s="420"/>
    </row>
    <row r="89" spans="1:22" ht="17.100000000000001" customHeight="1" x14ac:dyDescent="0.2">
      <c r="A89" s="72"/>
      <c r="B89" s="5"/>
      <c r="C89" s="9" t="s">
        <v>27</v>
      </c>
      <c r="D89" s="5"/>
      <c r="E89" s="5"/>
      <c r="F89" s="5" t="s">
        <v>9</v>
      </c>
      <c r="G89" s="917">
        <f>G88</f>
        <v>37</v>
      </c>
      <c r="H89" s="917" t="s">
        <v>10</v>
      </c>
      <c r="I89" s="917" t="s">
        <v>11</v>
      </c>
      <c r="J89" s="917">
        <v>21</v>
      </c>
      <c r="K89" s="917" t="s">
        <v>12</v>
      </c>
      <c r="L89" s="5" t="s">
        <v>14</v>
      </c>
      <c r="M89" s="917"/>
      <c r="N89" s="22">
        <f t="shared" si="8"/>
        <v>777</v>
      </c>
      <c r="O89" s="1" t="s">
        <v>16</v>
      </c>
      <c r="P89" s="14">
        <v>7000</v>
      </c>
      <c r="Q89" s="370">
        <f t="shared" si="9"/>
        <v>5439000</v>
      </c>
      <c r="R89" s="918"/>
      <c r="S89" s="930"/>
      <c r="T89" s="544"/>
      <c r="U89" s="420"/>
    </row>
    <row r="90" spans="1:22" ht="17.100000000000001" customHeight="1" x14ac:dyDescent="0.2">
      <c r="A90" s="1"/>
      <c r="B90" s="8"/>
      <c r="C90" s="9" t="s">
        <v>148</v>
      </c>
      <c r="D90" s="5"/>
      <c r="E90" s="5"/>
      <c r="F90" s="5" t="s">
        <v>9</v>
      </c>
      <c r="G90" s="917">
        <f t="shared" ref="G90:G92" si="10">G89</f>
        <v>37</v>
      </c>
      <c r="H90" s="917" t="s">
        <v>10</v>
      </c>
      <c r="I90" s="917" t="s">
        <v>11</v>
      </c>
      <c r="J90" s="917">
        <v>21</v>
      </c>
      <c r="K90" s="917" t="s">
        <v>12</v>
      </c>
      <c r="L90" s="5" t="s">
        <v>14</v>
      </c>
      <c r="M90" s="917"/>
      <c r="N90" s="22">
        <f t="shared" si="8"/>
        <v>777</v>
      </c>
      <c r="O90" s="1" t="s">
        <v>16</v>
      </c>
      <c r="P90" s="14">
        <v>7000</v>
      </c>
      <c r="Q90" s="370">
        <f t="shared" si="9"/>
        <v>5439000</v>
      </c>
      <c r="R90" s="918"/>
      <c r="S90" s="930"/>
      <c r="T90" s="544"/>
      <c r="U90" s="420"/>
    </row>
    <row r="91" spans="1:22" ht="17.100000000000001" customHeight="1" x14ac:dyDescent="0.2">
      <c r="A91" s="1"/>
      <c r="B91" s="8"/>
      <c r="C91" s="9" t="s">
        <v>149</v>
      </c>
      <c r="D91" s="5"/>
      <c r="E91" s="5"/>
      <c r="F91" s="5" t="s">
        <v>9</v>
      </c>
      <c r="G91" s="917">
        <f t="shared" si="10"/>
        <v>37</v>
      </c>
      <c r="H91" s="917" t="s">
        <v>10</v>
      </c>
      <c r="I91" s="917" t="s">
        <v>11</v>
      </c>
      <c r="J91" s="917">
        <v>21</v>
      </c>
      <c r="K91" s="917" t="s">
        <v>12</v>
      </c>
      <c r="L91" s="5" t="s">
        <v>14</v>
      </c>
      <c r="M91" s="917"/>
      <c r="N91" s="22">
        <f t="shared" si="8"/>
        <v>777</v>
      </c>
      <c r="O91" s="1" t="s">
        <v>16</v>
      </c>
      <c r="P91" s="14">
        <v>82000</v>
      </c>
      <c r="Q91" s="370">
        <f t="shared" si="9"/>
        <v>63714000</v>
      </c>
      <c r="R91" s="918"/>
      <c r="S91" s="930"/>
      <c r="T91" s="544"/>
      <c r="U91" s="420"/>
    </row>
    <row r="92" spans="1:22" ht="17.100000000000001" customHeight="1" x14ac:dyDescent="0.2">
      <c r="A92" s="1"/>
      <c r="B92" s="8"/>
      <c r="C92" s="9" t="s">
        <v>150</v>
      </c>
      <c r="D92" s="5"/>
      <c r="E92" s="5"/>
      <c r="F92" s="5" t="s">
        <v>9</v>
      </c>
      <c r="G92" s="917">
        <f t="shared" si="10"/>
        <v>37</v>
      </c>
      <c r="H92" s="917" t="s">
        <v>10</v>
      </c>
      <c r="I92" s="917" t="s">
        <v>11</v>
      </c>
      <c r="J92" s="917">
        <v>21</v>
      </c>
      <c r="K92" s="917" t="s">
        <v>12</v>
      </c>
      <c r="L92" s="5" t="s">
        <v>14</v>
      </c>
      <c r="M92" s="917"/>
      <c r="N92" s="22">
        <f t="shared" si="8"/>
        <v>777</v>
      </c>
      <c r="O92" s="1" t="s">
        <v>16</v>
      </c>
      <c r="P92" s="14">
        <v>8000</v>
      </c>
      <c r="Q92" s="370">
        <f t="shared" si="9"/>
        <v>6216000</v>
      </c>
      <c r="R92" s="918"/>
      <c r="S92" s="930"/>
      <c r="T92" s="544"/>
      <c r="U92" s="420"/>
    </row>
    <row r="93" spans="1:22" ht="17.100000000000001" customHeight="1" x14ac:dyDescent="0.2">
      <c r="A93" s="1"/>
      <c r="B93" s="5" t="s">
        <v>19</v>
      </c>
      <c r="C93" s="5" t="s">
        <v>943</v>
      </c>
      <c r="D93" s="15"/>
      <c r="E93" s="71"/>
      <c r="F93" s="5"/>
      <c r="G93" s="917"/>
      <c r="H93" s="917"/>
      <c r="I93" s="917"/>
      <c r="J93" s="917"/>
      <c r="K93" s="917"/>
      <c r="L93" s="917"/>
      <c r="M93" s="917"/>
      <c r="N93" s="1"/>
      <c r="O93" s="1"/>
      <c r="P93" s="14"/>
      <c r="Q93" s="370">
        <f>SUM(Q94:Q98)</f>
        <v>70056000</v>
      </c>
      <c r="R93" s="918"/>
      <c r="S93" s="930"/>
      <c r="T93" s="544"/>
      <c r="U93" s="420"/>
    </row>
    <row r="94" spans="1:22" ht="17.100000000000001" customHeight="1" x14ac:dyDescent="0.2">
      <c r="A94" s="72"/>
      <c r="B94" s="5"/>
      <c r="C94" s="9" t="s">
        <v>18</v>
      </c>
      <c r="D94" s="5"/>
      <c r="E94" s="5"/>
      <c r="F94" s="5" t="s">
        <v>9</v>
      </c>
      <c r="G94" s="917">
        <v>36</v>
      </c>
      <c r="H94" s="917" t="s">
        <v>10</v>
      </c>
      <c r="I94" s="917" t="s">
        <v>11</v>
      </c>
      <c r="J94" s="917">
        <v>14</v>
      </c>
      <c r="K94" s="917" t="s">
        <v>12</v>
      </c>
      <c r="L94" s="5" t="s">
        <v>14</v>
      </c>
      <c r="M94" s="917"/>
      <c r="N94" s="1">
        <f t="shared" ref="N94:N98" si="11">G94*J94</f>
        <v>504</v>
      </c>
      <c r="O94" s="1" t="s">
        <v>16</v>
      </c>
      <c r="P94" s="14">
        <v>35000</v>
      </c>
      <c r="Q94" s="370">
        <f t="shared" ref="Q94:Q98" si="12">N94*P94</f>
        <v>17640000</v>
      </c>
      <c r="R94" s="918"/>
      <c r="S94" s="930"/>
      <c r="T94" s="544"/>
      <c r="U94" s="420"/>
    </row>
    <row r="95" spans="1:22" ht="17.100000000000001" customHeight="1" x14ac:dyDescent="0.2">
      <c r="A95" s="72"/>
      <c r="B95" s="5"/>
      <c r="C95" s="9" t="s">
        <v>27</v>
      </c>
      <c r="D95" s="5"/>
      <c r="E95" s="5"/>
      <c r="F95" s="5" t="s">
        <v>9</v>
      </c>
      <c r="G95" s="917">
        <f>G94</f>
        <v>36</v>
      </c>
      <c r="H95" s="917" t="s">
        <v>10</v>
      </c>
      <c r="I95" s="917" t="s">
        <v>11</v>
      </c>
      <c r="J95" s="917">
        <v>14</v>
      </c>
      <c r="K95" s="917" t="s">
        <v>12</v>
      </c>
      <c r="L95" s="5" t="s">
        <v>14</v>
      </c>
      <c r="M95" s="917"/>
      <c r="N95" s="1">
        <f t="shared" si="11"/>
        <v>504</v>
      </c>
      <c r="O95" s="1" t="s">
        <v>16</v>
      </c>
      <c r="P95" s="14">
        <v>7000</v>
      </c>
      <c r="Q95" s="370">
        <f t="shared" si="12"/>
        <v>3528000</v>
      </c>
      <c r="R95" s="918"/>
      <c r="S95" s="930"/>
      <c r="T95" s="544"/>
      <c r="U95" s="420"/>
    </row>
    <row r="96" spans="1:22" ht="17.100000000000001" customHeight="1" x14ac:dyDescent="0.2">
      <c r="A96" s="1"/>
      <c r="B96" s="8"/>
      <c r="C96" s="9" t="s">
        <v>148</v>
      </c>
      <c r="D96" s="5"/>
      <c r="E96" s="5"/>
      <c r="F96" s="5" t="s">
        <v>9</v>
      </c>
      <c r="G96" s="917">
        <f t="shared" ref="G96:G98" si="13">G95</f>
        <v>36</v>
      </c>
      <c r="H96" s="917" t="s">
        <v>10</v>
      </c>
      <c r="I96" s="917" t="s">
        <v>11</v>
      </c>
      <c r="J96" s="917">
        <v>14</v>
      </c>
      <c r="K96" s="917" t="s">
        <v>12</v>
      </c>
      <c r="L96" s="5" t="s">
        <v>14</v>
      </c>
      <c r="M96" s="917"/>
      <c r="N96" s="1">
        <f t="shared" si="11"/>
        <v>504</v>
      </c>
      <c r="O96" s="1" t="s">
        <v>16</v>
      </c>
      <c r="P96" s="14">
        <v>7000</v>
      </c>
      <c r="Q96" s="370">
        <f t="shared" si="12"/>
        <v>3528000</v>
      </c>
      <c r="R96" s="918"/>
      <c r="S96" s="930"/>
      <c r="T96" s="544"/>
      <c r="U96" s="420"/>
    </row>
    <row r="97" spans="1:21" ht="17.100000000000001" customHeight="1" x14ac:dyDescent="0.2">
      <c r="A97" s="1"/>
      <c r="B97" s="8"/>
      <c r="C97" s="9" t="s">
        <v>149</v>
      </c>
      <c r="D97" s="5"/>
      <c r="E97" s="5"/>
      <c r="F97" s="5" t="s">
        <v>9</v>
      </c>
      <c r="G97" s="917">
        <f t="shared" si="13"/>
        <v>36</v>
      </c>
      <c r="H97" s="917" t="s">
        <v>10</v>
      </c>
      <c r="I97" s="917" t="s">
        <v>11</v>
      </c>
      <c r="J97" s="917">
        <v>14</v>
      </c>
      <c r="K97" s="917" t="s">
        <v>12</v>
      </c>
      <c r="L97" s="5" t="s">
        <v>14</v>
      </c>
      <c r="M97" s="917"/>
      <c r="N97" s="1">
        <f t="shared" si="11"/>
        <v>504</v>
      </c>
      <c r="O97" s="1" t="s">
        <v>16</v>
      </c>
      <c r="P97" s="14">
        <v>82000</v>
      </c>
      <c r="Q97" s="370">
        <f t="shared" si="12"/>
        <v>41328000</v>
      </c>
      <c r="R97" s="918"/>
      <c r="S97" s="930"/>
      <c r="T97" s="544"/>
      <c r="U97" s="420"/>
    </row>
    <row r="98" spans="1:21" ht="17.100000000000001" customHeight="1" x14ac:dyDescent="0.2">
      <c r="A98" s="1"/>
      <c r="B98" s="8"/>
      <c r="C98" s="9" t="s">
        <v>150</v>
      </c>
      <c r="D98" s="5"/>
      <c r="E98" s="5"/>
      <c r="F98" s="5" t="s">
        <v>9</v>
      </c>
      <c r="G98" s="917">
        <f t="shared" si="13"/>
        <v>36</v>
      </c>
      <c r="H98" s="917" t="s">
        <v>10</v>
      </c>
      <c r="I98" s="917" t="s">
        <v>11</v>
      </c>
      <c r="J98" s="917">
        <v>14</v>
      </c>
      <c r="K98" s="917" t="s">
        <v>12</v>
      </c>
      <c r="L98" s="5" t="s">
        <v>14</v>
      </c>
      <c r="M98" s="917"/>
      <c r="N98" s="1">
        <f t="shared" si="11"/>
        <v>504</v>
      </c>
      <c r="O98" s="1" t="s">
        <v>16</v>
      </c>
      <c r="P98" s="14">
        <v>8000</v>
      </c>
      <c r="Q98" s="370">
        <f t="shared" si="12"/>
        <v>4032000</v>
      </c>
      <c r="R98" s="918"/>
      <c r="S98" s="930"/>
      <c r="T98" s="544"/>
      <c r="U98" s="420"/>
    </row>
    <row r="99" spans="1:21" ht="17.100000000000001" customHeight="1" x14ac:dyDescent="0.2">
      <c r="A99" s="1"/>
      <c r="B99" s="5" t="s">
        <v>19</v>
      </c>
      <c r="C99" s="5" t="s">
        <v>944</v>
      </c>
      <c r="D99" s="15"/>
      <c r="E99" s="71"/>
      <c r="F99" s="5"/>
      <c r="G99" s="917"/>
      <c r="H99" s="917"/>
      <c r="I99" s="917"/>
      <c r="J99" s="917"/>
      <c r="K99" s="917"/>
      <c r="L99" s="917"/>
      <c r="M99" s="917"/>
      <c r="N99" s="1"/>
      <c r="O99" s="1"/>
      <c r="P99" s="14"/>
      <c r="Q99" s="370">
        <f>SUM(Q100:Q104)</f>
        <v>70056000</v>
      </c>
      <c r="R99" s="918"/>
      <c r="S99" s="930"/>
      <c r="T99" s="544"/>
      <c r="U99" s="420"/>
    </row>
    <row r="100" spans="1:21" ht="17.100000000000001" customHeight="1" x14ac:dyDescent="0.2">
      <c r="A100" s="35"/>
      <c r="B100" s="56"/>
      <c r="C100" s="9" t="s">
        <v>18</v>
      </c>
      <c r="D100" s="5"/>
      <c r="E100" s="5"/>
      <c r="F100" s="5" t="s">
        <v>9</v>
      </c>
      <c r="G100" s="917">
        <v>36</v>
      </c>
      <c r="H100" s="917" t="s">
        <v>10</v>
      </c>
      <c r="I100" s="917" t="s">
        <v>11</v>
      </c>
      <c r="J100" s="917">
        <v>14</v>
      </c>
      <c r="K100" s="917" t="s">
        <v>12</v>
      </c>
      <c r="L100" s="5" t="s">
        <v>14</v>
      </c>
      <c r="M100" s="917"/>
      <c r="N100" s="1">
        <f t="shared" ref="N100:N104" si="14">G100*J100</f>
        <v>504</v>
      </c>
      <c r="O100" s="1" t="s">
        <v>16</v>
      </c>
      <c r="P100" s="14">
        <v>35000</v>
      </c>
      <c r="Q100" s="370">
        <f t="shared" ref="Q100:Q104" si="15">N100*P100</f>
        <v>17640000</v>
      </c>
      <c r="R100" s="918"/>
      <c r="S100" s="930"/>
      <c r="T100" s="544"/>
      <c r="U100" s="420"/>
    </row>
    <row r="101" spans="1:21" ht="17.100000000000001" customHeight="1" x14ac:dyDescent="0.2">
      <c r="A101" s="1"/>
      <c r="B101" s="917"/>
      <c r="C101" s="9" t="s">
        <v>27</v>
      </c>
      <c r="D101" s="5"/>
      <c r="E101" s="5"/>
      <c r="F101" s="5" t="s">
        <v>9</v>
      </c>
      <c r="G101" s="917">
        <f>G100</f>
        <v>36</v>
      </c>
      <c r="H101" s="917" t="s">
        <v>10</v>
      </c>
      <c r="I101" s="917" t="s">
        <v>11</v>
      </c>
      <c r="J101" s="917">
        <v>14</v>
      </c>
      <c r="K101" s="917" t="s">
        <v>12</v>
      </c>
      <c r="L101" s="5" t="s">
        <v>14</v>
      </c>
      <c r="M101" s="917"/>
      <c r="N101" s="1">
        <f t="shared" si="14"/>
        <v>504</v>
      </c>
      <c r="O101" s="1" t="s">
        <v>16</v>
      </c>
      <c r="P101" s="14">
        <v>7000</v>
      </c>
      <c r="Q101" s="370">
        <f t="shared" si="15"/>
        <v>3528000</v>
      </c>
      <c r="R101" s="918"/>
      <c r="S101" s="930"/>
      <c r="T101" s="544"/>
      <c r="U101" s="420"/>
    </row>
    <row r="102" spans="1:21" ht="17.100000000000001" customHeight="1" x14ac:dyDescent="0.2">
      <c r="A102" s="1"/>
      <c r="B102" s="917"/>
      <c r="C102" s="9" t="s">
        <v>148</v>
      </c>
      <c r="D102" s="5"/>
      <c r="E102" s="5"/>
      <c r="F102" s="5" t="s">
        <v>9</v>
      </c>
      <c r="G102" s="917">
        <f t="shared" ref="G102:G104" si="16">G101</f>
        <v>36</v>
      </c>
      <c r="H102" s="917" t="s">
        <v>10</v>
      </c>
      <c r="I102" s="917" t="s">
        <v>11</v>
      </c>
      <c r="J102" s="917">
        <v>14</v>
      </c>
      <c r="K102" s="917" t="s">
        <v>12</v>
      </c>
      <c r="L102" s="5" t="s">
        <v>14</v>
      </c>
      <c r="M102" s="917"/>
      <c r="N102" s="1">
        <f t="shared" si="14"/>
        <v>504</v>
      </c>
      <c r="O102" s="1" t="s">
        <v>16</v>
      </c>
      <c r="P102" s="14">
        <v>7000</v>
      </c>
      <c r="Q102" s="370">
        <f t="shared" si="15"/>
        <v>3528000</v>
      </c>
      <c r="R102" s="918"/>
      <c r="S102" s="930"/>
      <c r="T102" s="544"/>
      <c r="U102" s="420"/>
    </row>
    <row r="103" spans="1:21" ht="17.100000000000001" customHeight="1" x14ac:dyDescent="0.2">
      <c r="A103" s="1"/>
      <c r="B103" s="917"/>
      <c r="C103" s="9" t="s">
        <v>149</v>
      </c>
      <c r="D103" s="5"/>
      <c r="E103" s="5"/>
      <c r="F103" s="5" t="s">
        <v>9</v>
      </c>
      <c r="G103" s="917">
        <f t="shared" si="16"/>
        <v>36</v>
      </c>
      <c r="H103" s="917" t="s">
        <v>10</v>
      </c>
      <c r="I103" s="917" t="s">
        <v>11</v>
      </c>
      <c r="J103" s="917">
        <v>14</v>
      </c>
      <c r="K103" s="917" t="s">
        <v>12</v>
      </c>
      <c r="L103" s="5" t="s">
        <v>14</v>
      </c>
      <c r="M103" s="917"/>
      <c r="N103" s="1">
        <f t="shared" si="14"/>
        <v>504</v>
      </c>
      <c r="O103" s="1" t="s">
        <v>16</v>
      </c>
      <c r="P103" s="14">
        <v>82000</v>
      </c>
      <c r="Q103" s="370">
        <f t="shared" si="15"/>
        <v>41328000</v>
      </c>
      <c r="R103" s="918"/>
      <c r="S103" s="930"/>
      <c r="T103" s="544"/>
      <c r="U103" s="420"/>
    </row>
    <row r="104" spans="1:21" ht="17.100000000000001" customHeight="1" x14ac:dyDescent="0.2">
      <c r="A104" s="1"/>
      <c r="B104" s="917"/>
      <c r="C104" s="9" t="s">
        <v>150</v>
      </c>
      <c r="D104" s="5"/>
      <c r="E104" s="5"/>
      <c r="F104" s="5" t="s">
        <v>9</v>
      </c>
      <c r="G104" s="917">
        <f t="shared" si="16"/>
        <v>36</v>
      </c>
      <c r="H104" s="917" t="s">
        <v>10</v>
      </c>
      <c r="I104" s="917" t="s">
        <v>11</v>
      </c>
      <c r="J104" s="917">
        <v>14</v>
      </c>
      <c r="K104" s="917" t="s">
        <v>12</v>
      </c>
      <c r="L104" s="5" t="s">
        <v>14</v>
      </c>
      <c r="M104" s="917"/>
      <c r="N104" s="1">
        <f t="shared" si="14"/>
        <v>504</v>
      </c>
      <c r="O104" s="1" t="s">
        <v>16</v>
      </c>
      <c r="P104" s="14">
        <v>8000</v>
      </c>
      <c r="Q104" s="370">
        <f t="shared" si="15"/>
        <v>4032000</v>
      </c>
      <c r="R104" s="918"/>
      <c r="S104" s="930"/>
      <c r="T104" s="544"/>
      <c r="U104" s="420"/>
    </row>
    <row r="105" spans="1:21" ht="17.100000000000001" customHeight="1" x14ac:dyDescent="0.2">
      <c r="A105" s="1"/>
      <c r="B105" s="948"/>
      <c r="C105" s="9"/>
      <c r="D105" s="5"/>
      <c r="E105" s="5"/>
      <c r="F105" s="5"/>
      <c r="G105" s="948"/>
      <c r="H105" s="948"/>
      <c r="I105" s="948"/>
      <c r="J105" s="948"/>
      <c r="K105" s="948"/>
      <c r="L105" s="5"/>
      <c r="M105" s="948"/>
      <c r="N105" s="1"/>
      <c r="O105" s="1"/>
      <c r="P105" s="14"/>
      <c r="Q105" s="370"/>
      <c r="R105" s="947"/>
      <c r="S105" s="930"/>
      <c r="T105" s="544"/>
      <c r="U105" s="420"/>
    </row>
    <row r="106" spans="1:21" ht="17.100000000000001" customHeight="1" x14ac:dyDescent="0.2">
      <c r="A106" s="168">
        <v>5080</v>
      </c>
      <c r="B106" s="166" t="s">
        <v>453</v>
      </c>
      <c r="C106" s="166"/>
      <c r="D106" s="166"/>
      <c r="E106" s="166"/>
      <c r="F106" s="166"/>
      <c r="G106" s="166"/>
      <c r="H106" s="166"/>
      <c r="I106" s="166"/>
      <c r="J106" s="166"/>
      <c r="K106" s="166"/>
      <c r="L106" s="166"/>
      <c r="M106" s="166"/>
      <c r="N106" s="193"/>
      <c r="O106" s="193"/>
      <c r="P106" s="193"/>
      <c r="Q106" s="389">
        <f>Q107</f>
        <v>116220000</v>
      </c>
      <c r="R106" s="947"/>
    </row>
    <row r="107" spans="1:21" s="181" customFormat="1" ht="17.100000000000001" customHeight="1" x14ac:dyDescent="0.2">
      <c r="A107" s="183" t="s">
        <v>452</v>
      </c>
      <c r="B107" s="184" t="s">
        <v>454</v>
      </c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202">
        <v>12</v>
      </c>
      <c r="O107" s="202" t="s">
        <v>234</v>
      </c>
      <c r="P107" s="202"/>
      <c r="Q107" s="400">
        <f>Q108</f>
        <v>116220000</v>
      </c>
      <c r="R107" s="421"/>
    </row>
    <row r="108" spans="1:21" s="59" customFormat="1" ht="17.100000000000001" customHeight="1" x14ac:dyDescent="0.2">
      <c r="A108" s="60" t="s">
        <v>51</v>
      </c>
      <c r="B108" s="34" t="s">
        <v>52</v>
      </c>
      <c r="C108" s="260"/>
      <c r="D108" s="34"/>
      <c r="E108" s="34"/>
      <c r="F108" s="34"/>
      <c r="G108" s="456"/>
      <c r="H108" s="456"/>
      <c r="I108" s="456"/>
      <c r="J108" s="456"/>
      <c r="K108" s="456"/>
      <c r="L108" s="456"/>
      <c r="M108" s="456"/>
      <c r="N108" s="11"/>
      <c r="O108" s="11"/>
      <c r="P108" s="103"/>
      <c r="Q108" s="386">
        <f>Q109+Q123</f>
        <v>116220000</v>
      </c>
      <c r="R108" s="424"/>
    </row>
    <row r="109" spans="1:21" s="54" customFormat="1" ht="17.100000000000001" customHeight="1" x14ac:dyDescent="0.2">
      <c r="A109" s="128" t="s">
        <v>603</v>
      </c>
      <c r="B109" s="85" t="s">
        <v>604</v>
      </c>
      <c r="C109" s="951"/>
      <c r="D109" s="161"/>
      <c r="E109" s="85"/>
      <c r="F109" s="85"/>
      <c r="G109" s="85"/>
      <c r="H109" s="85"/>
      <c r="I109" s="85"/>
      <c r="J109" s="85"/>
      <c r="K109" s="85"/>
      <c r="L109" s="85"/>
      <c r="M109" s="85"/>
      <c r="N109" s="133"/>
      <c r="O109" s="133"/>
      <c r="P109" s="133"/>
      <c r="Q109" s="368">
        <f>Q110</f>
        <v>53640000</v>
      </c>
      <c r="R109" s="454"/>
    </row>
    <row r="110" spans="1:21" s="59" customFormat="1" ht="17.100000000000001" customHeight="1" x14ac:dyDescent="0.35">
      <c r="A110" s="51">
        <v>521119</v>
      </c>
      <c r="B110" s="1056" t="s">
        <v>56</v>
      </c>
      <c r="C110" s="1057"/>
      <c r="D110" s="1057"/>
      <c r="E110" s="1057"/>
      <c r="F110" s="1057"/>
      <c r="G110" s="1057"/>
      <c r="H110" s="1057"/>
      <c r="I110" s="1057"/>
      <c r="J110" s="1057"/>
      <c r="K110" s="1057"/>
      <c r="L110" s="1057"/>
      <c r="M110" s="948"/>
      <c r="N110" s="6"/>
      <c r="O110" s="6"/>
      <c r="P110" s="6"/>
      <c r="Q110" s="369">
        <f>Q111+Q117</f>
        <v>53640000</v>
      </c>
      <c r="R110" s="454" t="s">
        <v>562</v>
      </c>
    </row>
    <row r="111" spans="1:21" s="129" customFormat="1" ht="17.100000000000001" customHeight="1" x14ac:dyDescent="0.35">
      <c r="A111" s="44"/>
      <c r="B111" s="944"/>
      <c r="C111" s="2" t="s">
        <v>852</v>
      </c>
      <c r="D111" s="944"/>
      <c r="E111" s="944"/>
      <c r="F111" s="944"/>
      <c r="G111" s="944"/>
      <c r="H111" s="944"/>
      <c r="I111" s="944"/>
      <c r="J111" s="944"/>
      <c r="K111" s="944"/>
      <c r="L111" s="944"/>
      <c r="M111" s="45"/>
      <c r="N111" s="28"/>
      <c r="O111" s="28"/>
      <c r="P111" s="277"/>
      <c r="Q111" s="394">
        <f>SUM(Q112:Q116)</f>
        <v>50861000</v>
      </c>
      <c r="R111" s="145"/>
    </row>
    <row r="112" spans="1:21" ht="17.100000000000001" customHeight="1" x14ac:dyDescent="0.2">
      <c r="A112" s="1"/>
      <c r="B112" s="5"/>
      <c r="C112" s="9" t="s">
        <v>863</v>
      </c>
      <c r="D112" s="5"/>
      <c r="E112" s="5"/>
      <c r="F112" s="5" t="s">
        <v>9</v>
      </c>
      <c r="G112" s="948">
        <v>31</v>
      </c>
      <c r="H112" s="948" t="s">
        <v>10</v>
      </c>
      <c r="I112" s="948" t="s">
        <v>11</v>
      </c>
      <c r="J112" s="948">
        <v>11</v>
      </c>
      <c r="K112" s="948" t="s">
        <v>498</v>
      </c>
      <c r="L112" s="5" t="s">
        <v>14</v>
      </c>
      <c r="M112" s="948"/>
      <c r="N112" s="22">
        <f>G112*J112</f>
        <v>341</v>
      </c>
      <c r="O112" s="1" t="s">
        <v>16</v>
      </c>
      <c r="P112" s="38">
        <v>82000</v>
      </c>
      <c r="Q112" s="370">
        <f>P112*N112</f>
        <v>27962000</v>
      </c>
      <c r="R112" s="947"/>
    </row>
    <row r="113" spans="1:18" ht="17.100000000000001" customHeight="1" x14ac:dyDescent="0.2">
      <c r="A113" s="1"/>
      <c r="B113" s="8"/>
      <c r="C113" s="9" t="s">
        <v>864</v>
      </c>
      <c r="D113" s="5"/>
      <c r="E113" s="5"/>
      <c r="F113" s="5" t="s">
        <v>9</v>
      </c>
      <c r="G113" s="948">
        <v>31</v>
      </c>
      <c r="H113" s="948" t="s">
        <v>10</v>
      </c>
      <c r="I113" s="948" t="s">
        <v>11</v>
      </c>
      <c r="J113" s="948">
        <v>11</v>
      </c>
      <c r="K113" s="948" t="s">
        <v>498</v>
      </c>
      <c r="L113" s="5" t="s">
        <v>14</v>
      </c>
      <c r="M113" s="948"/>
      <c r="N113" s="22">
        <f>G113*J113</f>
        <v>341</v>
      </c>
      <c r="O113" s="1" t="s">
        <v>16</v>
      </c>
      <c r="P113" s="38">
        <v>40000</v>
      </c>
      <c r="Q113" s="370">
        <f>N113*P113</f>
        <v>13640000</v>
      </c>
      <c r="R113" s="947"/>
    </row>
    <row r="114" spans="1:18" ht="17.100000000000001" customHeight="1" x14ac:dyDescent="0.2">
      <c r="A114" s="1"/>
      <c r="B114" s="8"/>
      <c r="C114" s="9" t="s">
        <v>865</v>
      </c>
      <c r="D114" s="5"/>
      <c r="E114" s="5"/>
      <c r="F114" s="5" t="s">
        <v>9</v>
      </c>
      <c r="G114" s="948">
        <v>31</v>
      </c>
      <c r="H114" s="948" t="s">
        <v>10</v>
      </c>
      <c r="I114" s="948" t="s">
        <v>11</v>
      </c>
      <c r="J114" s="948">
        <v>11</v>
      </c>
      <c r="K114" s="948" t="s">
        <v>498</v>
      </c>
      <c r="L114" s="5" t="s">
        <v>14</v>
      </c>
      <c r="M114" s="948"/>
      <c r="N114" s="22">
        <f>G114*J114</f>
        <v>341</v>
      </c>
      <c r="O114" s="1" t="s">
        <v>16</v>
      </c>
      <c r="P114" s="38">
        <v>19000</v>
      </c>
      <c r="Q114" s="370">
        <f>P114*N114</f>
        <v>6479000</v>
      </c>
      <c r="R114" s="947"/>
    </row>
    <row r="115" spans="1:18" ht="17.100000000000001" customHeight="1" x14ac:dyDescent="0.2">
      <c r="A115" s="1"/>
      <c r="B115" s="8"/>
      <c r="C115" s="9" t="s">
        <v>866</v>
      </c>
      <c r="D115" s="5"/>
      <c r="E115" s="5"/>
      <c r="F115" s="5" t="s">
        <v>9</v>
      </c>
      <c r="G115" s="948">
        <v>31</v>
      </c>
      <c r="H115" s="948" t="s">
        <v>10</v>
      </c>
      <c r="I115" s="948" t="s">
        <v>11</v>
      </c>
      <c r="J115" s="948">
        <v>11</v>
      </c>
      <c r="K115" s="948" t="s">
        <v>498</v>
      </c>
      <c r="L115" s="5" t="s">
        <v>14</v>
      </c>
      <c r="M115" s="948"/>
      <c r="N115" s="22">
        <f>G115*J115</f>
        <v>341</v>
      </c>
      <c r="O115" s="1" t="s">
        <v>16</v>
      </c>
      <c r="P115" s="38">
        <v>8000</v>
      </c>
      <c r="Q115" s="370">
        <f>P115*N115</f>
        <v>2728000</v>
      </c>
      <c r="R115" s="947"/>
    </row>
    <row r="116" spans="1:18" ht="17.100000000000001" customHeight="1" x14ac:dyDescent="0.2">
      <c r="A116" s="1"/>
      <c r="B116" s="8"/>
      <c r="C116" s="9" t="s">
        <v>872</v>
      </c>
      <c r="D116" s="5"/>
      <c r="E116" s="5"/>
      <c r="F116" s="5"/>
      <c r="G116" s="948"/>
      <c r="H116" s="948"/>
      <c r="I116" s="948"/>
      <c r="J116" s="948"/>
      <c r="K116" s="948"/>
      <c r="L116" s="5"/>
      <c r="M116" s="948"/>
      <c r="N116" s="22">
        <v>1</v>
      </c>
      <c r="O116" s="1" t="s">
        <v>236</v>
      </c>
      <c r="P116" s="38">
        <v>52000</v>
      </c>
      <c r="Q116" s="370">
        <f>P116*N116</f>
        <v>52000</v>
      </c>
      <c r="R116" s="947"/>
    </row>
    <row r="117" spans="1:18" s="129" customFormat="1" ht="17.100000000000001" customHeight="1" x14ac:dyDescent="0.35">
      <c r="A117" s="44"/>
      <c r="B117" s="944"/>
      <c r="C117" s="2" t="s">
        <v>854</v>
      </c>
      <c r="D117" s="944"/>
      <c r="E117" s="944"/>
      <c r="F117" s="944"/>
      <c r="G117" s="944"/>
      <c r="H117" s="944"/>
      <c r="I117" s="944"/>
      <c r="J117" s="944"/>
      <c r="K117" s="944"/>
      <c r="L117" s="944"/>
      <c r="M117" s="45"/>
      <c r="N117" s="28"/>
      <c r="O117" s="28"/>
      <c r="P117" s="277"/>
      <c r="Q117" s="394">
        <f>SUM(Q118:Q121)</f>
        <v>2779000</v>
      </c>
      <c r="R117" s="145"/>
    </row>
    <row r="118" spans="1:18" ht="17.100000000000001" customHeight="1" x14ac:dyDescent="0.2">
      <c r="A118" s="1"/>
      <c r="B118" s="5"/>
      <c r="C118" s="9" t="s">
        <v>855</v>
      </c>
      <c r="D118" s="5"/>
      <c r="E118" s="5"/>
      <c r="F118" s="5" t="s">
        <v>9</v>
      </c>
      <c r="G118" s="948">
        <v>13</v>
      </c>
      <c r="H118" s="948" t="s">
        <v>10</v>
      </c>
      <c r="I118" s="948" t="s">
        <v>11</v>
      </c>
      <c r="J118" s="948">
        <v>1</v>
      </c>
      <c r="K118" s="948" t="s">
        <v>498</v>
      </c>
      <c r="L118" s="5" t="s">
        <v>14</v>
      </c>
      <c r="M118" s="948"/>
      <c r="N118" s="22">
        <f>G118*J118</f>
        <v>13</v>
      </c>
      <c r="O118" s="1" t="s">
        <v>16</v>
      </c>
      <c r="P118" s="38">
        <v>82000</v>
      </c>
      <c r="Q118" s="370">
        <f>P118*N118</f>
        <v>1066000</v>
      </c>
      <c r="R118" s="947"/>
    </row>
    <row r="119" spans="1:18" ht="17.100000000000001" customHeight="1" x14ac:dyDescent="0.2">
      <c r="A119" s="1"/>
      <c r="B119" s="8"/>
      <c r="C119" s="9" t="s">
        <v>856</v>
      </c>
      <c r="D119" s="5"/>
      <c r="E119" s="5"/>
      <c r="F119" s="5" t="s">
        <v>9</v>
      </c>
      <c r="G119" s="948">
        <v>13</v>
      </c>
      <c r="H119" s="948" t="s">
        <v>10</v>
      </c>
      <c r="I119" s="948" t="s">
        <v>11</v>
      </c>
      <c r="J119" s="948">
        <v>1</v>
      </c>
      <c r="K119" s="948" t="s">
        <v>498</v>
      </c>
      <c r="L119" s="5" t="s">
        <v>14</v>
      </c>
      <c r="M119" s="948"/>
      <c r="N119" s="22">
        <f>G119*J119</f>
        <v>13</v>
      </c>
      <c r="O119" s="1" t="s">
        <v>16</v>
      </c>
      <c r="P119" s="38">
        <v>29000</v>
      </c>
      <c r="Q119" s="370">
        <f>N119*P119</f>
        <v>377000</v>
      </c>
      <c r="R119" s="947"/>
    </row>
    <row r="120" spans="1:18" ht="17.100000000000001" customHeight="1" x14ac:dyDescent="0.2">
      <c r="A120" s="1"/>
      <c r="B120" s="8"/>
      <c r="C120" s="9" t="s">
        <v>857</v>
      </c>
      <c r="D120" s="5"/>
      <c r="E120" s="5"/>
      <c r="F120" s="5" t="s">
        <v>9</v>
      </c>
      <c r="G120" s="948">
        <v>13</v>
      </c>
      <c r="H120" s="948" t="s">
        <v>10</v>
      </c>
      <c r="I120" s="948" t="s">
        <v>11</v>
      </c>
      <c r="J120" s="948">
        <v>1</v>
      </c>
      <c r="K120" s="948" t="s">
        <v>498</v>
      </c>
      <c r="L120" s="5" t="s">
        <v>14</v>
      </c>
      <c r="M120" s="948"/>
      <c r="N120" s="22">
        <f>G120*J120</f>
        <v>13</v>
      </c>
      <c r="O120" s="1" t="s">
        <v>16</v>
      </c>
      <c r="P120" s="38">
        <v>22000</v>
      </c>
      <c r="Q120" s="370">
        <f>P120*N120</f>
        <v>286000</v>
      </c>
      <c r="R120" s="947"/>
    </row>
    <row r="121" spans="1:18" ht="17.100000000000001" customHeight="1" x14ac:dyDescent="0.2">
      <c r="A121" s="1"/>
      <c r="B121" s="8"/>
      <c r="C121" s="9" t="s">
        <v>858</v>
      </c>
      <c r="D121" s="5"/>
      <c r="E121" s="5"/>
      <c r="F121" s="5" t="s">
        <v>9</v>
      </c>
      <c r="G121" s="948">
        <v>7</v>
      </c>
      <c r="H121" s="948" t="s">
        <v>10</v>
      </c>
      <c r="I121" s="948" t="s">
        <v>11</v>
      </c>
      <c r="J121" s="948" t="s">
        <v>859</v>
      </c>
      <c r="K121" s="948" t="s">
        <v>11</v>
      </c>
      <c r="L121" s="5">
        <v>1</v>
      </c>
      <c r="M121" s="948" t="s">
        <v>860</v>
      </c>
      <c r="N121" s="22">
        <v>14</v>
      </c>
      <c r="O121" s="1" t="s">
        <v>861</v>
      </c>
      <c r="P121" s="38">
        <v>75000</v>
      </c>
      <c r="Q121" s="370">
        <f>P121*N121</f>
        <v>1050000</v>
      </c>
      <c r="R121" s="947"/>
    </row>
    <row r="122" spans="1:18" ht="17.100000000000001" customHeight="1" x14ac:dyDescent="0.2">
      <c r="A122" s="1"/>
      <c r="B122" s="5"/>
      <c r="C122" s="9"/>
      <c r="D122" s="15"/>
      <c r="E122" s="5"/>
      <c r="F122" s="5"/>
      <c r="G122" s="948"/>
      <c r="H122" s="948"/>
      <c r="I122" s="948"/>
      <c r="J122" s="948"/>
      <c r="K122" s="948"/>
      <c r="L122" s="5"/>
      <c r="M122" s="948"/>
      <c r="N122" s="22"/>
      <c r="O122" s="1"/>
      <c r="P122" s="38"/>
      <c r="Q122" s="370"/>
      <c r="R122" s="947"/>
    </row>
    <row r="123" spans="1:18" s="54" customFormat="1" ht="17.100000000000001" customHeight="1" x14ac:dyDescent="0.2">
      <c r="A123" s="128" t="s">
        <v>873</v>
      </c>
      <c r="B123" s="85" t="s">
        <v>874</v>
      </c>
      <c r="C123" s="951"/>
      <c r="D123" s="161"/>
      <c r="E123" s="85"/>
      <c r="F123" s="85"/>
      <c r="G123" s="85"/>
      <c r="H123" s="85"/>
      <c r="I123" s="85"/>
      <c r="J123" s="85"/>
      <c r="K123" s="85"/>
      <c r="L123" s="85"/>
      <c r="M123" s="85"/>
      <c r="N123" s="133"/>
      <c r="O123" s="133"/>
      <c r="P123" s="133"/>
      <c r="Q123" s="368">
        <f>Q124</f>
        <v>62580000</v>
      </c>
      <c r="R123" s="454"/>
    </row>
    <row r="124" spans="1:18" s="59" customFormat="1" ht="17.100000000000001" customHeight="1" x14ac:dyDescent="0.35">
      <c r="A124" s="51">
        <v>521119</v>
      </c>
      <c r="B124" s="1056" t="s">
        <v>56</v>
      </c>
      <c r="C124" s="1057"/>
      <c r="D124" s="1057"/>
      <c r="E124" s="1057"/>
      <c r="F124" s="1057"/>
      <c r="G124" s="1057"/>
      <c r="H124" s="1057"/>
      <c r="I124" s="1057"/>
      <c r="J124" s="1057"/>
      <c r="K124" s="1057"/>
      <c r="L124" s="1057"/>
      <c r="M124" s="948"/>
      <c r="N124" s="6"/>
      <c r="O124" s="6"/>
      <c r="P124" s="6"/>
      <c r="Q124" s="369">
        <f>Q125+Q131</f>
        <v>62580000</v>
      </c>
      <c r="R124" s="454" t="s">
        <v>562</v>
      </c>
    </row>
    <row r="125" spans="1:18" s="129" customFormat="1" ht="17.100000000000001" customHeight="1" x14ac:dyDescent="0.35">
      <c r="A125" s="44"/>
      <c r="B125" s="944"/>
      <c r="C125" s="2" t="s">
        <v>852</v>
      </c>
      <c r="D125" s="944"/>
      <c r="E125" s="944"/>
      <c r="F125" s="944"/>
      <c r="G125" s="944"/>
      <c r="H125" s="944"/>
      <c r="I125" s="944"/>
      <c r="J125" s="944"/>
      <c r="K125" s="944"/>
      <c r="L125" s="944"/>
      <c r="M125" s="45"/>
      <c r="N125" s="28"/>
      <c r="O125" s="28"/>
      <c r="P125" s="277"/>
      <c r="Q125" s="394">
        <f>SUM(Q126:Q130)</f>
        <v>58420000</v>
      </c>
      <c r="R125" s="145"/>
    </row>
    <row r="126" spans="1:18" ht="17.100000000000001" customHeight="1" x14ac:dyDescent="0.2">
      <c r="A126" s="1"/>
      <c r="B126" s="5"/>
      <c r="C126" s="9" t="s">
        <v>863</v>
      </c>
      <c r="D126" s="5"/>
      <c r="E126" s="5"/>
      <c r="F126" s="5" t="s">
        <v>9</v>
      </c>
      <c r="G126" s="948">
        <v>28</v>
      </c>
      <c r="H126" s="948" t="s">
        <v>10</v>
      </c>
      <c r="I126" s="948" t="s">
        <v>11</v>
      </c>
      <c r="J126" s="948">
        <v>14</v>
      </c>
      <c r="K126" s="948" t="s">
        <v>498</v>
      </c>
      <c r="L126" s="5" t="s">
        <v>14</v>
      </c>
      <c r="M126" s="948"/>
      <c r="N126" s="22">
        <f>G126*J126</f>
        <v>392</v>
      </c>
      <c r="O126" s="1" t="s">
        <v>16</v>
      </c>
      <c r="P126" s="38">
        <v>82000</v>
      </c>
      <c r="Q126" s="370">
        <f>P126*N126</f>
        <v>32144000</v>
      </c>
      <c r="R126" s="947"/>
    </row>
    <row r="127" spans="1:18" ht="17.100000000000001" customHeight="1" x14ac:dyDescent="0.2">
      <c r="A127" s="1"/>
      <c r="B127" s="8"/>
      <c r="C127" s="9" t="s">
        <v>864</v>
      </c>
      <c r="D127" s="5"/>
      <c r="E127" s="5"/>
      <c r="F127" s="5" t="s">
        <v>9</v>
      </c>
      <c r="G127" s="948">
        <v>28</v>
      </c>
      <c r="H127" s="948" t="s">
        <v>10</v>
      </c>
      <c r="I127" s="948" t="s">
        <v>11</v>
      </c>
      <c r="J127" s="948">
        <v>14</v>
      </c>
      <c r="K127" s="948" t="s">
        <v>498</v>
      </c>
      <c r="L127" s="5" t="s">
        <v>14</v>
      </c>
      <c r="M127" s="948"/>
      <c r="N127" s="22">
        <f>G127*J127</f>
        <v>392</v>
      </c>
      <c r="O127" s="1" t="s">
        <v>16</v>
      </c>
      <c r="P127" s="38">
        <v>40000</v>
      </c>
      <c r="Q127" s="370">
        <f>N127*P127</f>
        <v>15680000</v>
      </c>
      <c r="R127" s="947"/>
    </row>
    <row r="128" spans="1:18" ht="17.100000000000001" customHeight="1" x14ac:dyDescent="0.2">
      <c r="A128" s="1"/>
      <c r="B128" s="8"/>
      <c r="C128" s="9" t="s">
        <v>865</v>
      </c>
      <c r="D128" s="5"/>
      <c r="E128" s="5"/>
      <c r="F128" s="5" t="s">
        <v>9</v>
      </c>
      <c r="G128" s="948">
        <v>28</v>
      </c>
      <c r="H128" s="948" t="s">
        <v>10</v>
      </c>
      <c r="I128" s="948" t="s">
        <v>11</v>
      </c>
      <c r="J128" s="948">
        <v>14</v>
      </c>
      <c r="K128" s="948" t="s">
        <v>498</v>
      </c>
      <c r="L128" s="5" t="s">
        <v>14</v>
      </c>
      <c r="M128" s="948"/>
      <c r="N128" s="22">
        <f>G128*J128</f>
        <v>392</v>
      </c>
      <c r="O128" s="1" t="s">
        <v>16</v>
      </c>
      <c r="P128" s="38">
        <v>19000</v>
      </c>
      <c r="Q128" s="370">
        <f>P128*N128</f>
        <v>7448000</v>
      </c>
      <c r="R128" s="947"/>
    </row>
    <row r="129" spans="1:18" ht="17.100000000000001" customHeight="1" x14ac:dyDescent="0.2">
      <c r="A129" s="1"/>
      <c r="B129" s="8"/>
      <c r="C129" s="9" t="s">
        <v>866</v>
      </c>
      <c r="D129" s="5"/>
      <c r="E129" s="5"/>
      <c r="F129" s="5" t="s">
        <v>9</v>
      </c>
      <c r="G129" s="948">
        <v>28</v>
      </c>
      <c r="H129" s="948" t="s">
        <v>10</v>
      </c>
      <c r="I129" s="948" t="s">
        <v>11</v>
      </c>
      <c r="J129" s="948">
        <v>14</v>
      </c>
      <c r="K129" s="948" t="s">
        <v>498</v>
      </c>
      <c r="L129" s="5" t="s">
        <v>14</v>
      </c>
      <c r="M129" s="948"/>
      <c r="N129" s="22">
        <f>G129*J129</f>
        <v>392</v>
      </c>
      <c r="O129" s="1" t="s">
        <v>16</v>
      </c>
      <c r="P129" s="38">
        <v>8000</v>
      </c>
      <c r="Q129" s="370">
        <f>P129*N129</f>
        <v>3136000</v>
      </c>
      <c r="R129" s="947"/>
    </row>
    <row r="130" spans="1:18" ht="17.100000000000001" customHeight="1" x14ac:dyDescent="0.2">
      <c r="A130" s="1"/>
      <c r="B130" s="8"/>
      <c r="C130" s="9" t="s">
        <v>872</v>
      </c>
      <c r="D130" s="5"/>
      <c r="E130" s="5"/>
      <c r="F130" s="5"/>
      <c r="G130" s="948"/>
      <c r="H130" s="948"/>
      <c r="I130" s="948"/>
      <c r="J130" s="948"/>
      <c r="K130" s="948"/>
      <c r="L130" s="5"/>
      <c r="M130" s="948"/>
      <c r="N130" s="22">
        <v>1</v>
      </c>
      <c r="O130" s="1" t="s">
        <v>236</v>
      </c>
      <c r="P130" s="38">
        <v>12000</v>
      </c>
      <c r="Q130" s="370">
        <f>P130*N130</f>
        <v>12000</v>
      </c>
      <c r="R130" s="947"/>
    </row>
    <row r="131" spans="1:18" s="129" customFormat="1" ht="17.100000000000001" customHeight="1" x14ac:dyDescent="0.35">
      <c r="A131" s="44"/>
      <c r="B131" s="944"/>
      <c r="C131" s="2" t="s">
        <v>854</v>
      </c>
      <c r="D131" s="944"/>
      <c r="E131" s="944"/>
      <c r="F131" s="944"/>
      <c r="G131" s="944"/>
      <c r="H131" s="944"/>
      <c r="I131" s="944"/>
      <c r="J131" s="944"/>
      <c r="K131" s="944"/>
      <c r="L131" s="944"/>
      <c r="M131" s="45"/>
      <c r="N131" s="28"/>
      <c r="O131" s="28"/>
      <c r="P131" s="277"/>
      <c r="Q131" s="394">
        <f>SUM(Q132:Q135)</f>
        <v>4160000</v>
      </c>
      <c r="R131" s="145"/>
    </row>
    <row r="132" spans="1:18" ht="17.100000000000001" customHeight="1" x14ac:dyDescent="0.2">
      <c r="A132" s="1"/>
      <c r="B132" s="5"/>
      <c r="C132" s="9" t="s">
        <v>855</v>
      </c>
      <c r="D132" s="5"/>
      <c r="E132" s="5"/>
      <c r="F132" s="5" t="s">
        <v>9</v>
      </c>
      <c r="G132" s="948">
        <v>20</v>
      </c>
      <c r="H132" s="948" t="s">
        <v>10</v>
      </c>
      <c r="I132" s="948" t="s">
        <v>11</v>
      </c>
      <c r="J132" s="948">
        <v>1</v>
      </c>
      <c r="K132" s="948" t="s">
        <v>498</v>
      </c>
      <c r="L132" s="5" t="s">
        <v>14</v>
      </c>
      <c r="M132" s="948"/>
      <c r="N132" s="22">
        <f>G132*J132</f>
        <v>20</v>
      </c>
      <c r="O132" s="1" t="s">
        <v>16</v>
      </c>
      <c r="P132" s="38">
        <v>82000</v>
      </c>
      <c r="Q132" s="370">
        <f>P132*N132</f>
        <v>1640000</v>
      </c>
      <c r="R132" s="947"/>
    </row>
    <row r="133" spans="1:18" ht="17.100000000000001" customHeight="1" x14ac:dyDescent="0.2">
      <c r="A133" s="1"/>
      <c r="B133" s="8"/>
      <c r="C133" s="9" t="s">
        <v>856</v>
      </c>
      <c r="D133" s="5"/>
      <c r="E133" s="5"/>
      <c r="F133" s="5" t="s">
        <v>9</v>
      </c>
      <c r="G133" s="948">
        <v>20</v>
      </c>
      <c r="H133" s="948" t="s">
        <v>10</v>
      </c>
      <c r="I133" s="948" t="s">
        <v>11</v>
      </c>
      <c r="J133" s="948">
        <v>1</v>
      </c>
      <c r="K133" s="948" t="s">
        <v>498</v>
      </c>
      <c r="L133" s="5" t="s">
        <v>14</v>
      </c>
      <c r="M133" s="948"/>
      <c r="N133" s="22">
        <f>G133*J133</f>
        <v>20</v>
      </c>
      <c r="O133" s="1" t="s">
        <v>16</v>
      </c>
      <c r="P133" s="38">
        <v>29000</v>
      </c>
      <c r="Q133" s="370">
        <f>N133*P133</f>
        <v>580000</v>
      </c>
      <c r="R133" s="947"/>
    </row>
    <row r="134" spans="1:18" ht="17.100000000000001" customHeight="1" x14ac:dyDescent="0.2">
      <c r="A134" s="1"/>
      <c r="B134" s="8"/>
      <c r="C134" s="9" t="s">
        <v>857</v>
      </c>
      <c r="D134" s="5"/>
      <c r="E134" s="5"/>
      <c r="F134" s="5" t="s">
        <v>9</v>
      </c>
      <c r="G134" s="948">
        <v>20</v>
      </c>
      <c r="H134" s="948" t="s">
        <v>10</v>
      </c>
      <c r="I134" s="948" t="s">
        <v>11</v>
      </c>
      <c r="J134" s="948">
        <v>1</v>
      </c>
      <c r="K134" s="948" t="s">
        <v>498</v>
      </c>
      <c r="L134" s="5" t="s">
        <v>14</v>
      </c>
      <c r="M134" s="948"/>
      <c r="N134" s="22">
        <f>G134*J134</f>
        <v>20</v>
      </c>
      <c r="O134" s="1" t="s">
        <v>16</v>
      </c>
      <c r="P134" s="38">
        <v>22000</v>
      </c>
      <c r="Q134" s="370">
        <f>P134*N134</f>
        <v>440000</v>
      </c>
      <c r="R134" s="947"/>
    </row>
    <row r="135" spans="1:18" ht="17.100000000000001" customHeight="1" x14ac:dyDescent="0.2">
      <c r="A135" s="1"/>
      <c r="B135" s="8"/>
      <c r="C135" s="9" t="s">
        <v>858</v>
      </c>
      <c r="D135" s="5"/>
      <c r="E135" s="5"/>
      <c r="F135" s="5" t="s">
        <v>9</v>
      </c>
      <c r="G135" s="948">
        <v>10</v>
      </c>
      <c r="H135" s="948" t="s">
        <v>10</v>
      </c>
      <c r="I135" s="948" t="s">
        <v>11</v>
      </c>
      <c r="J135" s="948" t="s">
        <v>859</v>
      </c>
      <c r="K135" s="948" t="s">
        <v>11</v>
      </c>
      <c r="L135" s="5">
        <v>1</v>
      </c>
      <c r="M135" s="948" t="s">
        <v>860</v>
      </c>
      <c r="N135" s="22">
        <v>20</v>
      </c>
      <c r="O135" s="1" t="s">
        <v>861</v>
      </c>
      <c r="P135" s="38">
        <v>75000</v>
      </c>
      <c r="Q135" s="370">
        <f>P135*N135</f>
        <v>1500000</v>
      </c>
      <c r="R135" s="947"/>
    </row>
    <row r="136" spans="1:18" ht="17.100000000000001" customHeight="1" x14ac:dyDescent="0.2">
      <c r="A136" s="1"/>
      <c r="B136" s="917"/>
      <c r="C136" s="9"/>
      <c r="D136" s="5"/>
      <c r="E136" s="5"/>
      <c r="F136" s="5"/>
      <c r="G136" s="917"/>
      <c r="H136" s="917"/>
      <c r="I136" s="917"/>
      <c r="J136" s="917"/>
      <c r="K136" s="917"/>
      <c r="L136" s="5"/>
      <c r="M136" s="917"/>
      <c r="N136" s="1"/>
      <c r="O136" s="1"/>
      <c r="P136" s="14"/>
      <c r="Q136" s="370"/>
      <c r="R136" s="918"/>
    </row>
    <row r="137" spans="1:18" s="181" customFormat="1" x14ac:dyDescent="0.2">
      <c r="A137" s="28"/>
      <c r="B137" s="1090" t="s">
        <v>612</v>
      </c>
      <c r="C137" s="1091"/>
      <c r="D137" s="1091"/>
      <c r="E137" s="1091"/>
      <c r="F137" s="1091"/>
      <c r="G137" s="1091"/>
      <c r="H137" s="1091"/>
      <c r="I137" s="1091"/>
      <c r="J137" s="1091"/>
      <c r="K137" s="1091"/>
      <c r="L137" s="1091"/>
      <c r="M137" s="1092"/>
      <c r="N137" s="30"/>
      <c r="O137" s="30"/>
      <c r="P137" s="30"/>
      <c r="Q137" s="31">
        <f>Q12+Q21</f>
        <v>700659000</v>
      </c>
      <c r="R137" s="188"/>
    </row>
    <row r="138" spans="1:18" s="59" customFormat="1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</row>
    <row r="139" spans="1:18" s="54" customFormat="1" x14ac:dyDescent="0.2">
      <c r="A139"/>
      <c r="B139"/>
      <c r="C139"/>
      <c r="D139"/>
      <c r="E139"/>
      <c r="F139"/>
      <c r="G139"/>
      <c r="H139"/>
      <c r="I139"/>
      <c r="J139"/>
      <c r="K139"/>
      <c r="L139" s="1061"/>
      <c r="M139" s="1062"/>
      <c r="N139" s="1062"/>
      <c r="O139" s="1062"/>
      <c r="P139" s="1062"/>
      <c r="Q139" s="1062"/>
    </row>
    <row r="140" spans="1:18" s="59" customFormat="1" ht="14.25" x14ac:dyDescent="0.2">
      <c r="A140"/>
      <c r="B140"/>
      <c r="C140"/>
      <c r="D140"/>
      <c r="E140"/>
      <c r="F140"/>
      <c r="G140"/>
      <c r="H140"/>
      <c r="I140"/>
      <c r="J140"/>
      <c r="K140"/>
      <c r="L140" s="1054"/>
      <c r="M140" s="1054"/>
      <c r="N140" s="1054"/>
      <c r="O140" s="1054"/>
      <c r="P140" s="1054"/>
      <c r="Q140" s="1054"/>
    </row>
    <row r="141" spans="1:18" s="129" customFormat="1" ht="14.25" x14ac:dyDescent="0.2">
      <c r="A141"/>
      <c r="B141"/>
      <c r="C141"/>
      <c r="D141"/>
      <c r="E141"/>
      <c r="F141"/>
      <c r="G141"/>
      <c r="H141"/>
      <c r="I141"/>
      <c r="J141"/>
      <c r="K141"/>
      <c r="L141" s="1054"/>
      <c r="M141" s="1054"/>
      <c r="N141" s="1054"/>
      <c r="O141" s="1054"/>
      <c r="P141" s="1054"/>
      <c r="Q141" s="1054"/>
    </row>
    <row r="142" spans="1:18" s="129" customFormat="1" ht="14.2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 s="55"/>
      <c r="Q142"/>
    </row>
    <row r="143" spans="1:18" s="54" customFormat="1" ht="14.2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 s="55"/>
      <c r="Q143"/>
    </row>
    <row r="144" spans="1:18" s="59" customFormat="1" ht="14.2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 s="55"/>
      <c r="Q144"/>
    </row>
    <row r="145" spans="1:17" s="129" customFormat="1" ht="15" x14ac:dyDescent="0.25">
      <c r="A145"/>
      <c r="B145"/>
      <c r="C145"/>
      <c r="D145"/>
      <c r="E145"/>
      <c r="F145"/>
      <c r="G145"/>
      <c r="H145"/>
      <c r="I145"/>
      <c r="J145"/>
      <c r="K145"/>
      <c r="L145" s="1055"/>
      <c r="M145" s="1055"/>
      <c r="N145" s="1055"/>
      <c r="O145" s="1055"/>
      <c r="P145" s="1055"/>
      <c r="Q145" s="1055"/>
    </row>
    <row r="146" spans="1:17" s="181" customFormat="1" ht="14.25" x14ac:dyDescent="0.2">
      <c r="A146"/>
      <c r="B146"/>
      <c r="C146"/>
      <c r="D146"/>
      <c r="E146"/>
      <c r="F146"/>
      <c r="G146"/>
      <c r="H146"/>
      <c r="I146"/>
      <c r="J146"/>
      <c r="K146"/>
      <c r="L146" s="1054"/>
      <c r="M146" s="1054"/>
      <c r="N146" s="1054"/>
      <c r="O146" s="1054"/>
      <c r="P146" s="1054"/>
      <c r="Q146" s="1054"/>
    </row>
  </sheetData>
  <mergeCells count="21">
    <mergeCell ref="L146:Q146"/>
    <mergeCell ref="A6:Q6"/>
    <mergeCell ref="A7:Q7"/>
    <mergeCell ref="A9:A10"/>
    <mergeCell ref="B9:M10"/>
    <mergeCell ref="N9:N10"/>
    <mergeCell ref="Q9:Q10"/>
    <mergeCell ref="B17:L17"/>
    <mergeCell ref="R9:R10"/>
    <mergeCell ref="L145:Q145"/>
    <mergeCell ref="B11:M11"/>
    <mergeCell ref="B137:M137"/>
    <mergeCell ref="L139:Q139"/>
    <mergeCell ref="L140:Q140"/>
    <mergeCell ref="L141:Q141"/>
    <mergeCell ref="B45:L45"/>
    <mergeCell ref="B85:M85"/>
    <mergeCell ref="B86:L86"/>
    <mergeCell ref="B110:L110"/>
    <mergeCell ref="B124:L124"/>
    <mergeCell ref="B26:L26"/>
  </mergeCells>
  <pageMargins left="1.0236220472440944" right="0" top="0.55118110236220474" bottom="0.35433070866141736" header="0.31496062992125984" footer="0.31496062992125984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64"/>
  <sheetViews>
    <sheetView view="pageBreakPreview" topLeftCell="A37" zoomScaleNormal="100" zoomScaleSheetLayoutView="100" workbookViewId="0">
      <selection activeCell="T53" sqref="T53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4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7.710937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s="57" customFormat="1" ht="12" customHeight="1" x14ac:dyDescent="0.2">
      <c r="A7" s="1099" t="s">
        <v>191</v>
      </c>
      <c r="B7" s="1099"/>
      <c r="C7" s="1099"/>
      <c r="D7" s="1099"/>
      <c r="E7" s="1099"/>
      <c r="F7" s="1099"/>
      <c r="G7" s="1099"/>
      <c r="H7" s="1099"/>
      <c r="I7" s="1099"/>
      <c r="J7" s="1099"/>
      <c r="K7" s="1099"/>
      <c r="L7" s="1099"/>
      <c r="M7" s="1099"/>
      <c r="N7" s="1099"/>
      <c r="O7" s="1099"/>
      <c r="P7" s="1099"/>
      <c r="Q7" s="1099"/>
    </row>
    <row r="8" spans="1:19" s="57" customFormat="1" ht="12" customHeight="1" x14ac:dyDescent="0.2">
      <c r="A8" s="1099"/>
      <c r="B8" s="1099"/>
      <c r="C8" s="1099"/>
      <c r="D8" s="1099"/>
      <c r="E8" s="1099"/>
      <c r="F8" s="1099"/>
      <c r="G8" s="1099"/>
      <c r="H8" s="1099"/>
      <c r="I8" s="1099"/>
      <c r="J8" s="1099"/>
      <c r="K8" s="1099"/>
      <c r="L8" s="1099"/>
      <c r="M8" s="1099"/>
      <c r="N8" s="1099"/>
      <c r="O8" s="1099"/>
      <c r="P8" s="1099"/>
      <c r="Q8" s="1099"/>
    </row>
    <row r="9" spans="1:19" s="57" customFormat="1" ht="12" customHeight="1" x14ac:dyDescent="0.3">
      <c r="A9" s="470"/>
      <c r="B9" s="470"/>
      <c r="C9" s="470"/>
      <c r="D9" s="470"/>
      <c r="E9" s="470"/>
      <c r="F9" s="470"/>
      <c r="G9" s="470"/>
      <c r="H9" s="470"/>
      <c r="I9" s="470"/>
      <c r="J9" s="470"/>
      <c r="K9" s="470"/>
      <c r="L9" s="470"/>
      <c r="M9" s="470"/>
      <c r="N9" s="470"/>
      <c r="O9" s="470"/>
      <c r="P9" s="470"/>
      <c r="Q9" s="470"/>
    </row>
    <row r="10" spans="1:19" x14ac:dyDescent="0.2">
      <c r="A10" s="1078" t="s">
        <v>1</v>
      </c>
      <c r="B10" s="1080" t="s">
        <v>2</v>
      </c>
      <c r="C10" s="1081"/>
      <c r="D10" s="1081"/>
      <c r="E10" s="1081"/>
      <c r="F10" s="1081"/>
      <c r="G10" s="1081"/>
      <c r="H10" s="1081"/>
      <c r="I10" s="1081"/>
      <c r="J10" s="1081"/>
      <c r="K10" s="1081"/>
      <c r="L10" s="1081"/>
      <c r="M10" s="1082"/>
      <c r="N10" s="1078" t="s">
        <v>0</v>
      </c>
      <c r="O10" s="452" t="s">
        <v>7</v>
      </c>
      <c r="P10" s="452" t="s">
        <v>6</v>
      </c>
      <c r="Q10" s="1080" t="s">
        <v>4</v>
      </c>
      <c r="R10" s="1086" t="s">
        <v>561</v>
      </c>
    </row>
    <row r="11" spans="1:19" x14ac:dyDescent="0.2">
      <c r="A11" s="1079"/>
      <c r="B11" s="1083"/>
      <c r="C11" s="1084"/>
      <c r="D11" s="1084"/>
      <c r="E11" s="1084"/>
      <c r="F11" s="1084"/>
      <c r="G11" s="1084"/>
      <c r="H11" s="1084"/>
      <c r="I11" s="1084"/>
      <c r="J11" s="1084"/>
      <c r="K11" s="1084"/>
      <c r="L11" s="1084"/>
      <c r="M11" s="1085"/>
      <c r="N11" s="1079"/>
      <c r="O11" s="453" t="s">
        <v>5</v>
      </c>
      <c r="P11" s="453" t="s">
        <v>3</v>
      </c>
      <c r="Q11" s="1083"/>
      <c r="R11" s="1086"/>
    </row>
    <row r="12" spans="1:19" x14ac:dyDescent="0.2">
      <c r="A12" s="1">
        <v>1</v>
      </c>
      <c r="B12" s="1087">
        <v>2</v>
      </c>
      <c r="C12" s="1088"/>
      <c r="D12" s="1088"/>
      <c r="E12" s="1088"/>
      <c r="F12" s="1088"/>
      <c r="G12" s="1088"/>
      <c r="H12" s="1088"/>
      <c r="I12" s="1088"/>
      <c r="J12" s="1088"/>
      <c r="K12" s="1088"/>
      <c r="L12" s="1088"/>
      <c r="M12" s="1089"/>
      <c r="N12" s="1">
        <v>3</v>
      </c>
      <c r="O12" s="1">
        <v>5</v>
      </c>
      <c r="P12" s="1">
        <v>6</v>
      </c>
      <c r="Q12" s="447">
        <v>7</v>
      </c>
      <c r="R12" s="451"/>
      <c r="S12" s="222"/>
    </row>
    <row r="13" spans="1:19" s="181" customFormat="1" ht="17.100000000000001" customHeight="1" x14ac:dyDescent="0.2">
      <c r="A13" s="178" t="s">
        <v>45</v>
      </c>
      <c r="B13" s="177" t="s">
        <v>46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80"/>
      <c r="O13" s="180"/>
      <c r="P13" s="180"/>
      <c r="Q13" s="353">
        <f>Q14</f>
        <v>32300000</v>
      </c>
      <c r="R13" s="421"/>
    </row>
    <row r="14" spans="1:19" s="173" customFormat="1" ht="17.100000000000001" customHeight="1" x14ac:dyDescent="0.2">
      <c r="A14" s="169">
        <v>3073</v>
      </c>
      <c r="B14" s="170" t="s">
        <v>47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2"/>
      <c r="O14" s="172"/>
      <c r="P14" s="172"/>
      <c r="Q14" s="354">
        <f>Q15+Q21</f>
        <v>32300000</v>
      </c>
      <c r="R14" s="422"/>
    </row>
    <row r="15" spans="1:19" s="187" customFormat="1" ht="17.100000000000001" customHeight="1" x14ac:dyDescent="0.2">
      <c r="A15" s="183" t="s">
        <v>703</v>
      </c>
      <c r="B15" s="184" t="s">
        <v>704</v>
      </c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200">
        <v>12</v>
      </c>
      <c r="O15" s="200" t="s">
        <v>234</v>
      </c>
      <c r="P15" s="186"/>
      <c r="Q15" s="355">
        <f>Q16</f>
        <v>17000000</v>
      </c>
      <c r="R15" s="423"/>
    </row>
    <row r="16" spans="1:19" ht="17.100000000000001" customHeight="1" x14ac:dyDescent="0.2">
      <c r="A16" s="58" t="s">
        <v>51</v>
      </c>
      <c r="B16" s="12" t="s">
        <v>52</v>
      </c>
      <c r="C16" s="9"/>
      <c r="D16" s="5"/>
      <c r="E16" s="787"/>
      <c r="F16" s="787"/>
      <c r="G16" s="787"/>
      <c r="H16" s="787"/>
      <c r="I16" s="787"/>
      <c r="J16" s="787"/>
      <c r="K16" s="787"/>
      <c r="L16" s="787"/>
      <c r="M16" s="5"/>
      <c r="N16" s="1"/>
      <c r="O16" s="1"/>
      <c r="P16" s="10"/>
      <c r="Q16" s="361">
        <f>Q17</f>
        <v>17000000</v>
      </c>
      <c r="R16" s="788"/>
    </row>
    <row r="17" spans="1:21" s="129" customFormat="1" ht="17.100000000000001" customHeight="1" x14ac:dyDescent="0.2">
      <c r="A17" s="128" t="s">
        <v>105</v>
      </c>
      <c r="B17" s="85" t="s">
        <v>106</v>
      </c>
      <c r="C17" s="85"/>
      <c r="D17" s="85"/>
      <c r="E17" s="85"/>
      <c r="F17" s="85"/>
      <c r="G17" s="85"/>
      <c r="H17" s="85"/>
      <c r="I17" s="85"/>
      <c r="J17" s="85"/>
      <c r="K17" s="792"/>
      <c r="L17" s="792"/>
      <c r="M17" s="792"/>
      <c r="N17" s="128"/>
      <c r="O17" s="128"/>
      <c r="P17" s="136"/>
      <c r="Q17" s="375">
        <f>Q19</f>
        <v>17000000</v>
      </c>
      <c r="R17" s="145"/>
    </row>
    <row r="18" spans="1:21" ht="17.100000000000001" customHeight="1" x14ac:dyDescent="0.35">
      <c r="A18" s="1">
        <v>521119</v>
      </c>
      <c r="B18" s="5" t="s">
        <v>48</v>
      </c>
      <c r="C18" s="5"/>
      <c r="D18" s="5"/>
      <c r="E18" s="5"/>
      <c r="F18" s="5"/>
      <c r="G18" s="5"/>
      <c r="H18" s="5"/>
      <c r="I18" s="5"/>
      <c r="J18" s="5"/>
      <c r="K18" s="787"/>
      <c r="L18" s="787"/>
      <c r="M18" s="787"/>
      <c r="N18" s="1"/>
      <c r="O18" s="1"/>
      <c r="P18" s="40"/>
      <c r="Q18" s="369">
        <f>Q19</f>
        <v>17000000</v>
      </c>
      <c r="R18" s="454" t="s">
        <v>562</v>
      </c>
    </row>
    <row r="19" spans="1:21" ht="17.100000000000001" customHeight="1" x14ac:dyDescent="0.2">
      <c r="A19" s="72"/>
      <c r="B19" s="5"/>
      <c r="C19" s="5" t="s">
        <v>107</v>
      </c>
      <c r="D19" s="5"/>
      <c r="E19" s="5"/>
      <c r="F19" s="5"/>
      <c r="G19" s="5"/>
      <c r="H19" s="5"/>
      <c r="I19" s="5"/>
      <c r="J19" s="5"/>
      <c r="K19" s="787"/>
      <c r="L19" s="787"/>
      <c r="M19" s="787"/>
      <c r="N19" s="1">
        <v>1</v>
      </c>
      <c r="O19" s="1" t="s">
        <v>366</v>
      </c>
      <c r="P19" s="40">
        <v>17000000</v>
      </c>
      <c r="Q19" s="370">
        <f>P19</f>
        <v>17000000</v>
      </c>
      <c r="R19" s="788"/>
    </row>
    <row r="20" spans="1:21" ht="17.100000000000001" customHeight="1" x14ac:dyDescent="0.2">
      <c r="A20" s="72"/>
      <c r="B20" s="5"/>
      <c r="C20" s="5"/>
      <c r="D20" s="5"/>
      <c r="E20" s="5"/>
      <c r="F20" s="5"/>
      <c r="G20" s="5"/>
      <c r="H20" s="5"/>
      <c r="I20" s="5"/>
      <c r="J20" s="5"/>
      <c r="K20" s="908"/>
      <c r="L20" s="908"/>
      <c r="M20" s="908"/>
      <c r="N20" s="1"/>
      <c r="O20" s="1"/>
      <c r="P20" s="40"/>
      <c r="Q20" s="370"/>
      <c r="R20" s="906"/>
    </row>
    <row r="21" spans="1:21" s="187" customFormat="1" ht="17.100000000000001" customHeight="1" x14ac:dyDescent="0.2">
      <c r="A21" s="183" t="s">
        <v>220</v>
      </c>
      <c r="B21" s="184" t="s">
        <v>294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200">
        <v>12</v>
      </c>
      <c r="O21" s="200" t="s">
        <v>234</v>
      </c>
      <c r="P21" s="186"/>
      <c r="Q21" s="355">
        <f>Q22</f>
        <v>15300000</v>
      </c>
      <c r="R21" s="423"/>
    </row>
    <row r="22" spans="1:21" ht="17.100000000000001" customHeight="1" x14ac:dyDescent="0.2">
      <c r="A22" s="58" t="s">
        <v>44</v>
      </c>
      <c r="B22" s="12" t="s">
        <v>895</v>
      </c>
      <c r="C22" s="9"/>
      <c r="D22" s="5"/>
      <c r="E22" s="908"/>
      <c r="F22" s="908"/>
      <c r="G22" s="908"/>
      <c r="H22" s="908"/>
      <c r="I22" s="908"/>
      <c r="J22" s="908"/>
      <c r="K22" s="908"/>
      <c r="L22" s="908"/>
      <c r="M22" s="5"/>
      <c r="N22" s="1"/>
      <c r="O22" s="1"/>
      <c r="P22" s="10"/>
      <c r="Q22" s="361">
        <f>Q23</f>
        <v>15300000</v>
      </c>
      <c r="R22" s="906"/>
    </row>
    <row r="23" spans="1:21" s="129" customFormat="1" ht="17.100000000000001" customHeight="1" x14ac:dyDescent="0.2">
      <c r="A23" s="128" t="s">
        <v>101</v>
      </c>
      <c r="B23" s="85" t="s">
        <v>102</v>
      </c>
      <c r="C23" s="86"/>
      <c r="D23" s="85"/>
      <c r="E23" s="911"/>
      <c r="F23" s="911"/>
      <c r="G23" s="911"/>
      <c r="H23" s="911"/>
      <c r="I23" s="911"/>
      <c r="J23" s="911"/>
      <c r="K23" s="85"/>
      <c r="L23" s="85"/>
      <c r="M23" s="911"/>
      <c r="N23" s="128"/>
      <c r="O23" s="128"/>
      <c r="P23" s="128"/>
      <c r="Q23" s="357">
        <f>Q24</f>
        <v>15300000</v>
      </c>
      <c r="R23" s="145"/>
    </row>
    <row r="24" spans="1:21" ht="17.100000000000001" customHeight="1" x14ac:dyDescent="0.35">
      <c r="A24" s="1">
        <v>521811</v>
      </c>
      <c r="B24" s="1056" t="s">
        <v>49</v>
      </c>
      <c r="C24" s="1057"/>
      <c r="D24" s="1057"/>
      <c r="E24" s="1057"/>
      <c r="F24" s="1057"/>
      <c r="G24" s="1057"/>
      <c r="H24" s="1057"/>
      <c r="I24" s="1057"/>
      <c r="J24" s="1057"/>
      <c r="K24" s="1057"/>
      <c r="L24" s="1057"/>
      <c r="M24" s="908"/>
      <c r="N24" s="1"/>
      <c r="O24" s="1"/>
      <c r="P24" s="1"/>
      <c r="Q24" s="365">
        <f>Q25</f>
        <v>15300000</v>
      </c>
      <c r="R24" s="906" t="s">
        <v>562</v>
      </c>
    </row>
    <row r="25" spans="1:21" ht="17.100000000000001" customHeight="1" x14ac:dyDescent="0.2">
      <c r="A25" s="1"/>
      <c r="B25" s="5" t="s">
        <v>26</v>
      </c>
      <c r="C25" s="9" t="s">
        <v>611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450"/>
      <c r="O25" s="450"/>
      <c r="P25" s="16"/>
      <c r="Q25" s="366">
        <f>Q26</f>
        <v>15300000</v>
      </c>
      <c r="R25" s="906"/>
    </row>
    <row r="26" spans="1:21" s="474" customFormat="1" ht="17.100000000000001" customHeight="1" x14ac:dyDescent="0.2">
      <c r="A26" s="475"/>
      <c r="B26" s="476"/>
      <c r="C26" s="472" t="s">
        <v>926</v>
      </c>
      <c r="D26" s="471"/>
      <c r="E26" s="477"/>
      <c r="F26" s="477"/>
      <c r="G26" s="477"/>
      <c r="H26" s="477"/>
      <c r="I26" s="477"/>
      <c r="J26" s="477"/>
      <c r="K26" s="477"/>
      <c r="L26" s="477"/>
      <c r="M26" s="471"/>
      <c r="N26" s="454">
        <v>10</v>
      </c>
      <c r="O26" s="450" t="s">
        <v>15</v>
      </c>
      <c r="P26" s="16">
        <v>1530000</v>
      </c>
      <c r="Q26" s="473">
        <f t="shared" ref="Q26" si="0">N26*P26</f>
        <v>15300000</v>
      </c>
      <c r="R26" s="510"/>
      <c r="S26" s="504"/>
      <c r="T26" s="548"/>
      <c r="U26" s="503"/>
    </row>
    <row r="27" spans="1:21" s="54" customFormat="1" x14ac:dyDescent="0.2">
      <c r="A27" s="20"/>
      <c r="B27" s="5"/>
      <c r="C27" s="52"/>
      <c r="D27" s="5"/>
      <c r="E27" s="455"/>
      <c r="F27" s="455"/>
      <c r="G27" s="455"/>
      <c r="H27" s="455"/>
      <c r="I27" s="455"/>
      <c r="J27" s="455"/>
      <c r="K27" s="455"/>
      <c r="L27" s="455"/>
      <c r="M27" s="455"/>
      <c r="N27" s="294"/>
      <c r="O27" s="20"/>
      <c r="P27" s="251"/>
      <c r="Q27" s="358"/>
      <c r="R27" s="68"/>
    </row>
    <row r="28" spans="1:21" s="932" customFormat="1" ht="17.100000000000001" customHeight="1" x14ac:dyDescent="0.2">
      <c r="A28" s="923" t="s">
        <v>59</v>
      </c>
      <c r="B28" s="924" t="s">
        <v>60</v>
      </c>
      <c r="C28" s="924"/>
      <c r="D28" s="924"/>
      <c r="E28" s="924"/>
      <c r="F28" s="924"/>
      <c r="G28" s="924"/>
      <c r="H28" s="924"/>
      <c r="I28" s="924"/>
      <c r="J28" s="924"/>
      <c r="K28" s="924"/>
      <c r="L28" s="924"/>
      <c r="M28" s="924"/>
      <c r="N28" s="925"/>
      <c r="O28" s="925"/>
      <c r="P28" s="925"/>
      <c r="Q28" s="926">
        <f>Q29+Q90+Q114</f>
        <v>138800000</v>
      </c>
      <c r="R28" s="942"/>
    </row>
    <row r="29" spans="1:21" ht="17.100000000000001" customHeight="1" x14ac:dyDescent="0.2">
      <c r="A29" s="168">
        <v>3128</v>
      </c>
      <c r="B29" s="166" t="s">
        <v>433</v>
      </c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6"/>
      <c r="N29" s="193"/>
      <c r="O29" s="193"/>
      <c r="P29" s="193"/>
      <c r="Q29" s="389">
        <f>Q30</f>
        <v>138800000</v>
      </c>
      <c r="R29" s="947"/>
    </row>
    <row r="30" spans="1:21" s="181" customFormat="1" ht="17.100000000000001" customHeight="1" x14ac:dyDescent="0.2">
      <c r="A30" s="183" t="s">
        <v>838</v>
      </c>
      <c r="B30" s="184" t="s">
        <v>839</v>
      </c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202">
        <v>12</v>
      </c>
      <c r="O30" s="202" t="s">
        <v>234</v>
      </c>
      <c r="P30" s="202"/>
      <c r="Q30" s="400">
        <f>Q335+Q31</f>
        <v>138800000</v>
      </c>
      <c r="R30" s="421"/>
    </row>
    <row r="31" spans="1:21" ht="17.100000000000001" customHeight="1" x14ac:dyDescent="0.2">
      <c r="A31" s="60" t="s">
        <v>51</v>
      </c>
      <c r="B31" s="253" t="s">
        <v>52</v>
      </c>
      <c r="C31" s="949"/>
      <c r="D31" s="949"/>
      <c r="E31" s="949"/>
      <c r="F31" s="949"/>
      <c r="G31" s="949"/>
      <c r="H31" s="949"/>
      <c r="I31" s="949"/>
      <c r="J31" s="949"/>
      <c r="K31" s="949"/>
      <c r="L31" s="949"/>
      <c r="M31" s="949"/>
      <c r="N31" s="46"/>
      <c r="O31" s="46"/>
      <c r="P31" s="46"/>
      <c r="Q31" s="356">
        <f>Q32</f>
        <v>138800000</v>
      </c>
      <c r="R31" s="947"/>
    </row>
    <row r="32" spans="1:21" ht="17.100000000000001" customHeight="1" x14ac:dyDescent="0.2">
      <c r="A32" s="128" t="s">
        <v>142</v>
      </c>
      <c r="B32" s="945" t="s">
        <v>848</v>
      </c>
      <c r="C32" s="951"/>
      <c r="D32" s="951"/>
      <c r="E32" s="951"/>
      <c r="F32" s="951"/>
      <c r="G32" s="951"/>
      <c r="H32" s="951"/>
      <c r="I32" s="951"/>
      <c r="J32" s="951"/>
      <c r="K32" s="951"/>
      <c r="L32" s="951"/>
      <c r="M32" s="951"/>
      <c r="N32" s="128"/>
      <c r="O32" s="128"/>
      <c r="P32" s="128"/>
      <c r="Q32" s="381">
        <f>Q33</f>
        <v>138800000</v>
      </c>
      <c r="R32" s="947"/>
    </row>
    <row r="33" spans="1:19" s="276" customFormat="1" ht="17.100000000000001" customHeight="1" x14ac:dyDescent="0.35">
      <c r="A33" s="697">
        <v>521119</v>
      </c>
      <c r="B33" s="1093" t="s">
        <v>56</v>
      </c>
      <c r="C33" s="1094"/>
      <c r="D33" s="1094"/>
      <c r="E33" s="1094"/>
      <c r="F33" s="1094"/>
      <c r="G33" s="1094"/>
      <c r="H33" s="1094"/>
      <c r="I33" s="1094"/>
      <c r="J33" s="1094"/>
      <c r="K33" s="1094"/>
      <c r="L33" s="1094"/>
      <c r="M33" s="18"/>
      <c r="N33" s="958"/>
      <c r="O33" s="958"/>
      <c r="P33" s="958"/>
      <c r="Q33" s="959">
        <f>Q34</f>
        <v>138800000</v>
      </c>
      <c r="R33" s="705" t="s">
        <v>562</v>
      </c>
    </row>
    <row r="34" spans="1:19" s="962" customFormat="1" ht="17.100000000000001" customHeight="1" x14ac:dyDescent="0.2">
      <c r="A34" s="20"/>
      <c r="B34" s="305" t="s">
        <v>19</v>
      </c>
      <c r="C34" s="18" t="s">
        <v>32</v>
      </c>
      <c r="D34" s="18"/>
      <c r="E34" s="42"/>
      <c r="F34" s="18"/>
      <c r="G34" s="19"/>
      <c r="H34" s="19"/>
      <c r="I34" s="19"/>
      <c r="J34" s="19"/>
      <c r="K34" s="19"/>
      <c r="L34" s="19"/>
      <c r="M34" s="19"/>
      <c r="N34" s="20"/>
      <c r="O34" s="20"/>
      <c r="P34" s="21"/>
      <c r="Q34" s="402">
        <f>Q35+Q39+Q44+Q49</f>
        <v>138800000</v>
      </c>
      <c r="R34" s="960"/>
      <c r="S34" s="961"/>
    </row>
    <row r="35" spans="1:19" s="696" customFormat="1" ht="12" customHeight="1" x14ac:dyDescent="0.2">
      <c r="A35" s="20"/>
      <c r="B35" s="18"/>
      <c r="C35" s="18" t="s">
        <v>694</v>
      </c>
      <c r="D35" s="18"/>
      <c r="E35" s="42"/>
      <c r="F35" s="18"/>
      <c r="G35" s="19"/>
      <c r="H35" s="19"/>
      <c r="I35" s="19"/>
      <c r="J35" s="19"/>
      <c r="K35" s="19"/>
      <c r="L35" s="19"/>
      <c r="M35" s="19"/>
      <c r="N35" s="20"/>
      <c r="O35" s="20"/>
      <c r="P35" s="21"/>
      <c r="Q35" s="33">
        <f>Q36+Q37</f>
        <v>19700000</v>
      </c>
      <c r="R35" s="943"/>
    </row>
    <row r="36" spans="1:19" s="276" customFormat="1" x14ac:dyDescent="0.2">
      <c r="A36" s="697"/>
      <c r="B36" s="1015"/>
      <c r="C36" s="963" t="s">
        <v>695</v>
      </c>
      <c r="D36" s="18" t="s">
        <v>9</v>
      </c>
      <c r="E36" s="19">
        <v>10</v>
      </c>
      <c r="F36" s="19" t="s">
        <v>10</v>
      </c>
      <c r="G36" s="19" t="s">
        <v>11</v>
      </c>
      <c r="H36" s="19">
        <v>4</v>
      </c>
      <c r="I36" s="19" t="s">
        <v>12</v>
      </c>
      <c r="J36" s="18" t="s">
        <v>11</v>
      </c>
      <c r="K36" s="18">
        <v>3</v>
      </c>
      <c r="L36" s="18" t="s">
        <v>8</v>
      </c>
      <c r="M36" s="18" t="s">
        <v>14</v>
      </c>
      <c r="N36" s="964">
        <f>K36*H36*E36</f>
        <v>120</v>
      </c>
      <c r="O36" s="20" t="s">
        <v>16</v>
      </c>
      <c r="P36" s="698">
        <v>160000</v>
      </c>
      <c r="Q36" s="33">
        <f t="shared" ref="Q36:Q37" si="1">N36*P36</f>
        <v>19200000</v>
      </c>
      <c r="R36" s="699"/>
    </row>
    <row r="37" spans="1:19" s="276" customFormat="1" x14ac:dyDescent="0.2">
      <c r="A37" s="697"/>
      <c r="B37" s="1015"/>
      <c r="C37" s="963" t="s">
        <v>677</v>
      </c>
      <c r="D37" s="18" t="s">
        <v>9</v>
      </c>
      <c r="E37" s="19"/>
      <c r="F37" s="19">
        <v>3</v>
      </c>
      <c r="G37" s="19" t="s">
        <v>8</v>
      </c>
      <c r="H37" s="19"/>
      <c r="I37" s="19"/>
      <c r="J37" s="18"/>
      <c r="K37" s="18"/>
      <c r="L37" s="18" t="s">
        <v>14</v>
      </c>
      <c r="M37" s="19"/>
      <c r="N37" s="964">
        <v>2</v>
      </c>
      <c r="O37" s="20" t="s">
        <v>236</v>
      </c>
      <c r="P37" s="698">
        <v>250000</v>
      </c>
      <c r="Q37" s="33">
        <f t="shared" si="1"/>
        <v>500000</v>
      </c>
      <c r="R37" s="699"/>
    </row>
    <row r="38" spans="1:19" s="276" customFormat="1" x14ac:dyDescent="0.2">
      <c r="A38" s="697"/>
      <c r="B38" s="966"/>
      <c r="C38" s="963"/>
      <c r="D38" s="18"/>
      <c r="E38" s="19"/>
      <c r="F38" s="19"/>
      <c r="G38" s="19"/>
      <c r="H38" s="19"/>
      <c r="I38" s="19"/>
      <c r="J38" s="18"/>
      <c r="K38" s="18"/>
      <c r="L38" s="18"/>
      <c r="M38" s="19"/>
      <c r="N38" s="964"/>
      <c r="O38" s="20"/>
      <c r="P38" s="698"/>
      <c r="Q38" s="402"/>
      <c r="R38" s="699"/>
    </row>
    <row r="39" spans="1:19" s="696" customFormat="1" x14ac:dyDescent="0.2">
      <c r="A39" s="697"/>
      <c r="C39" s="700" t="s">
        <v>682</v>
      </c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697"/>
      <c r="O39" s="697"/>
      <c r="P39" s="697"/>
      <c r="Q39" s="967">
        <f>SUM(Q40:Q42)</f>
        <v>44400000</v>
      </c>
      <c r="R39" s="943"/>
    </row>
    <row r="40" spans="1:19" s="696" customFormat="1" x14ac:dyDescent="0.2">
      <c r="A40" s="697"/>
      <c r="B40" s="700"/>
      <c r="C40" s="968" t="s">
        <v>496</v>
      </c>
      <c r="D40" s="295" t="s">
        <v>118</v>
      </c>
      <c r="E40" s="272">
        <v>60</v>
      </c>
      <c r="F40" s="272" t="s">
        <v>303</v>
      </c>
      <c r="G40" s="272" t="s">
        <v>11</v>
      </c>
      <c r="H40" s="272">
        <v>6</v>
      </c>
      <c r="I40" s="272" t="s">
        <v>497</v>
      </c>
      <c r="J40" s="272" t="s">
        <v>11</v>
      </c>
      <c r="K40" s="272">
        <v>4</v>
      </c>
      <c r="L40" s="272" t="s">
        <v>498</v>
      </c>
      <c r="M40" s="272" t="s">
        <v>119</v>
      </c>
      <c r="N40" s="697">
        <f>E40*H40*K40</f>
        <v>1440</v>
      </c>
      <c r="O40" s="697" t="s">
        <v>16</v>
      </c>
      <c r="P40" s="969">
        <v>15000</v>
      </c>
      <c r="Q40" s="701">
        <f>N40*P40</f>
        <v>21600000</v>
      </c>
      <c r="R40" s="965"/>
    </row>
    <row r="41" spans="1:19" s="696" customFormat="1" x14ac:dyDescent="0.2">
      <c r="A41" s="697"/>
      <c r="B41" s="295"/>
      <c r="C41" s="968" t="s">
        <v>499</v>
      </c>
      <c r="D41" s="295" t="s">
        <v>118</v>
      </c>
      <c r="E41" s="272">
        <v>8</v>
      </c>
      <c r="F41" s="272" t="s">
        <v>500</v>
      </c>
      <c r="G41" s="272" t="s">
        <v>11</v>
      </c>
      <c r="H41" s="272">
        <v>6</v>
      </c>
      <c r="I41" s="272" t="s">
        <v>236</v>
      </c>
      <c r="J41" s="272" t="s">
        <v>11</v>
      </c>
      <c r="K41" s="272">
        <v>4</v>
      </c>
      <c r="L41" s="272" t="s">
        <v>501</v>
      </c>
      <c r="M41" s="272" t="s">
        <v>119</v>
      </c>
      <c r="N41" s="697">
        <f>E41*H41*K41</f>
        <v>192</v>
      </c>
      <c r="O41" s="697" t="s">
        <v>304</v>
      </c>
      <c r="P41" s="969">
        <v>100000</v>
      </c>
      <c r="Q41" s="701">
        <f>N41*P41</f>
        <v>19200000</v>
      </c>
      <c r="R41" s="965"/>
    </row>
    <row r="42" spans="1:19" s="696" customFormat="1" x14ac:dyDescent="0.2">
      <c r="A42" s="697"/>
      <c r="B42" s="700"/>
      <c r="C42" s="968" t="s">
        <v>502</v>
      </c>
      <c r="D42" s="295"/>
      <c r="E42" s="272">
        <v>6</v>
      </c>
      <c r="F42" s="272" t="s">
        <v>8</v>
      </c>
      <c r="G42" s="272"/>
      <c r="H42" s="272"/>
      <c r="I42" s="272"/>
      <c r="J42" s="272"/>
      <c r="K42" s="272"/>
      <c r="L42" s="272"/>
      <c r="M42" s="272"/>
      <c r="N42" s="970">
        <f>E42</f>
        <v>6</v>
      </c>
      <c r="O42" s="697" t="s">
        <v>8</v>
      </c>
      <c r="P42" s="969">
        <v>600000</v>
      </c>
      <c r="Q42" s="701">
        <f>N42*P42</f>
        <v>3600000</v>
      </c>
      <c r="R42" s="965"/>
    </row>
    <row r="43" spans="1:19" s="696" customFormat="1" x14ac:dyDescent="0.2">
      <c r="A43" s="697"/>
      <c r="B43" s="295"/>
      <c r="C43" s="295"/>
      <c r="D43" s="295"/>
      <c r="E43" s="971"/>
      <c r="F43" s="295"/>
      <c r="G43" s="272"/>
      <c r="H43" s="272"/>
      <c r="I43" s="272"/>
      <c r="J43" s="272"/>
      <c r="K43" s="272"/>
      <c r="L43" s="272"/>
      <c r="M43" s="272"/>
      <c r="N43" s="697"/>
      <c r="O43" s="697"/>
      <c r="P43" s="972"/>
      <c r="Q43" s="967"/>
      <c r="R43" s="965"/>
    </row>
    <row r="44" spans="1:19" s="696" customFormat="1" x14ac:dyDescent="0.2">
      <c r="A44" s="20"/>
      <c r="B44" s="973"/>
      <c r="C44" s="1100" t="s">
        <v>516</v>
      </c>
      <c r="D44" s="1100"/>
      <c r="E44" s="1100"/>
      <c r="F44" s="1100"/>
      <c r="G44" s="1100"/>
      <c r="H44" s="1100"/>
      <c r="I44" s="974"/>
      <c r="J44" s="974"/>
      <c r="K44" s="975"/>
      <c r="L44" s="976"/>
      <c r="M44" s="19"/>
      <c r="N44" s="20"/>
      <c r="O44" s="20"/>
      <c r="P44" s="975"/>
      <c r="Q44" s="402">
        <f>SUM(Q45:Q47)</f>
        <v>19500000</v>
      </c>
      <c r="R44" s="965"/>
    </row>
    <row r="45" spans="1:19" s="696" customFormat="1" x14ac:dyDescent="0.2">
      <c r="A45" s="20"/>
      <c r="B45" s="42"/>
      <c r="C45" s="42" t="s">
        <v>84</v>
      </c>
      <c r="D45" s="973">
        <v>100</v>
      </c>
      <c r="E45" s="977" t="s">
        <v>10</v>
      </c>
      <c r="F45" s="977" t="s">
        <v>11</v>
      </c>
      <c r="G45" s="977">
        <v>1</v>
      </c>
      <c r="H45" s="295" t="s">
        <v>498</v>
      </c>
      <c r="I45" s="977" t="s">
        <v>11</v>
      </c>
      <c r="J45" s="977">
        <v>3</v>
      </c>
      <c r="K45" s="977" t="s">
        <v>8</v>
      </c>
      <c r="L45" s="18"/>
      <c r="M45" s="19"/>
      <c r="N45" s="20">
        <f>D45*G45*J45</f>
        <v>300</v>
      </c>
      <c r="O45" s="20" t="s">
        <v>24</v>
      </c>
      <c r="P45" s="978">
        <v>45000</v>
      </c>
      <c r="Q45" s="402">
        <f t="shared" ref="Q45:Q47" si="2">N45*P45</f>
        <v>13500000</v>
      </c>
      <c r="R45" s="965"/>
    </row>
    <row r="46" spans="1:19" s="696" customFormat="1" x14ac:dyDescent="0.2">
      <c r="A46" s="20"/>
      <c r="B46" s="42"/>
      <c r="C46" s="42" t="s">
        <v>85</v>
      </c>
      <c r="D46" s="973">
        <v>100</v>
      </c>
      <c r="E46" s="977" t="s">
        <v>10</v>
      </c>
      <c r="F46" s="977" t="s">
        <v>11</v>
      </c>
      <c r="G46" s="977">
        <v>1</v>
      </c>
      <c r="H46" s="979" t="s">
        <v>498</v>
      </c>
      <c r="I46" s="977" t="s">
        <v>11</v>
      </c>
      <c r="J46" s="977">
        <v>3</v>
      </c>
      <c r="K46" s="977" t="s">
        <v>8</v>
      </c>
      <c r="L46" s="18"/>
      <c r="M46" s="19"/>
      <c r="N46" s="20">
        <f>D46*G46*J46</f>
        <v>300</v>
      </c>
      <c r="O46" s="20" t="s">
        <v>24</v>
      </c>
      <c r="P46" s="978">
        <v>15000</v>
      </c>
      <c r="Q46" s="402">
        <f t="shared" si="2"/>
        <v>4500000</v>
      </c>
      <c r="R46" s="965"/>
    </row>
    <row r="47" spans="1:19" s="696" customFormat="1" x14ac:dyDescent="0.2">
      <c r="A47" s="20"/>
      <c r="B47" s="42"/>
      <c r="C47" s="42" t="s">
        <v>168</v>
      </c>
      <c r="D47" s="973"/>
      <c r="E47" s="977"/>
      <c r="F47" s="977"/>
      <c r="G47" s="977"/>
      <c r="H47" s="977">
        <v>3</v>
      </c>
      <c r="I47" s="977" t="s">
        <v>8</v>
      </c>
      <c r="J47" s="977"/>
      <c r="K47" s="980"/>
      <c r="L47" s="1016"/>
      <c r="M47" s="19"/>
      <c r="N47" s="20">
        <f>H47</f>
        <v>3</v>
      </c>
      <c r="O47" s="20"/>
      <c r="P47" s="980">
        <v>500000</v>
      </c>
      <c r="Q47" s="402">
        <f t="shared" si="2"/>
        <v>1500000</v>
      </c>
      <c r="R47" s="965"/>
    </row>
    <row r="48" spans="1:19" s="696" customFormat="1" x14ac:dyDescent="0.2">
      <c r="A48" s="697"/>
      <c r="B48" s="295"/>
      <c r="C48" s="971"/>
      <c r="D48" s="295"/>
      <c r="E48" s="272"/>
      <c r="F48" s="272"/>
      <c r="G48" s="272"/>
      <c r="H48" s="272"/>
      <c r="I48" s="272"/>
      <c r="J48" s="272"/>
      <c r="K48" s="272"/>
      <c r="L48" s="272"/>
      <c r="M48" s="272"/>
      <c r="N48" s="970"/>
      <c r="O48" s="697"/>
      <c r="P48" s="969"/>
      <c r="Q48" s="701"/>
      <c r="R48" s="965"/>
    </row>
    <row r="49" spans="1:20" s="696" customFormat="1" x14ac:dyDescent="0.2">
      <c r="A49" s="697"/>
      <c r="B49" s="295"/>
      <c r="C49" s="295" t="s">
        <v>683</v>
      </c>
      <c r="D49" s="295"/>
      <c r="E49" s="272"/>
      <c r="F49" s="272"/>
      <c r="G49" s="272"/>
      <c r="H49" s="272"/>
      <c r="I49" s="272"/>
      <c r="J49" s="272"/>
      <c r="K49" s="272"/>
      <c r="L49" s="272"/>
      <c r="M49" s="295"/>
      <c r="N49" s="697"/>
      <c r="O49" s="697"/>
      <c r="P49" s="972"/>
      <c r="Q49" s="967">
        <f>SUM(Q50:Q52)</f>
        <v>55200000</v>
      </c>
      <c r="R49" s="965"/>
    </row>
    <row r="50" spans="1:20" s="696" customFormat="1" x14ac:dyDescent="0.2">
      <c r="A50" s="697"/>
      <c r="B50" s="295"/>
      <c r="C50" s="971" t="s">
        <v>85</v>
      </c>
      <c r="D50" s="295" t="s">
        <v>118</v>
      </c>
      <c r="E50" s="272">
        <v>60</v>
      </c>
      <c r="F50" s="272" t="s">
        <v>10</v>
      </c>
      <c r="G50" s="272" t="s">
        <v>11</v>
      </c>
      <c r="H50" s="272">
        <v>48</v>
      </c>
      <c r="I50" s="272" t="s">
        <v>8</v>
      </c>
      <c r="J50" s="272" t="s">
        <v>11</v>
      </c>
      <c r="K50" s="272">
        <v>1</v>
      </c>
      <c r="L50" s="272" t="s">
        <v>498</v>
      </c>
      <c r="M50" s="272" t="s">
        <v>119</v>
      </c>
      <c r="N50" s="970">
        <f>E50*H50*K50</f>
        <v>2880</v>
      </c>
      <c r="O50" s="697" t="s">
        <v>16</v>
      </c>
      <c r="P50" s="969">
        <v>15000</v>
      </c>
      <c r="Q50" s="701">
        <f>N50*P50</f>
        <v>43200000</v>
      </c>
      <c r="R50" s="965"/>
    </row>
    <row r="51" spans="1:20" s="696" customFormat="1" x14ac:dyDescent="0.2">
      <c r="A51" s="697"/>
      <c r="B51" s="295"/>
      <c r="C51" s="971" t="s">
        <v>681</v>
      </c>
      <c r="D51" s="295" t="s">
        <v>118</v>
      </c>
      <c r="E51" s="272">
        <v>1</v>
      </c>
      <c r="F51" s="272" t="s">
        <v>10</v>
      </c>
      <c r="G51" s="272" t="s">
        <v>11</v>
      </c>
      <c r="H51" s="272">
        <v>1</v>
      </c>
      <c r="I51" s="272" t="s">
        <v>500</v>
      </c>
      <c r="J51" s="272" t="s">
        <v>11</v>
      </c>
      <c r="K51" s="272">
        <v>48</v>
      </c>
      <c r="L51" s="272" t="s">
        <v>8</v>
      </c>
      <c r="M51" s="272" t="s">
        <v>119</v>
      </c>
      <c r="N51" s="970">
        <f>E51*H51*K51</f>
        <v>48</v>
      </c>
      <c r="O51" s="697" t="s">
        <v>16</v>
      </c>
      <c r="P51" s="969">
        <v>100000</v>
      </c>
      <c r="Q51" s="701">
        <f t="shared" ref="Q51:Q52" si="3">N51*P51</f>
        <v>4800000</v>
      </c>
      <c r="R51" s="965"/>
    </row>
    <row r="52" spans="1:20" s="696" customFormat="1" x14ac:dyDescent="0.2">
      <c r="A52" s="697"/>
      <c r="B52" s="295"/>
      <c r="C52" s="971" t="s">
        <v>168</v>
      </c>
      <c r="D52" s="295"/>
      <c r="E52" s="272">
        <v>48</v>
      </c>
      <c r="F52" s="272" t="s">
        <v>8</v>
      </c>
      <c r="G52" s="272"/>
      <c r="H52" s="272"/>
      <c r="I52" s="272"/>
      <c r="J52" s="272"/>
      <c r="K52" s="272"/>
      <c r="L52" s="272"/>
      <c r="M52" s="272"/>
      <c r="N52" s="970">
        <f>E52</f>
        <v>48</v>
      </c>
      <c r="O52" s="697" t="s">
        <v>8</v>
      </c>
      <c r="P52" s="969">
        <v>150000</v>
      </c>
      <c r="Q52" s="701">
        <f t="shared" si="3"/>
        <v>7200000</v>
      </c>
      <c r="R52" s="965"/>
    </row>
    <row r="53" spans="1:20" s="696" customFormat="1" x14ac:dyDescent="0.2">
      <c r="A53" s="697"/>
      <c r="B53" s="295"/>
      <c r="C53" s="971"/>
      <c r="D53" s="295"/>
      <c r="E53" s="272"/>
      <c r="F53" s="272"/>
      <c r="G53" s="272"/>
      <c r="H53" s="272"/>
      <c r="I53" s="272"/>
      <c r="J53" s="272"/>
      <c r="K53" s="272"/>
      <c r="L53" s="272"/>
      <c r="M53" s="272"/>
      <c r="N53" s="970"/>
      <c r="O53" s="697"/>
      <c r="P53" s="969"/>
      <c r="Q53" s="701"/>
      <c r="R53" s="965"/>
    </row>
    <row r="54" spans="1:20" s="276" customFormat="1" x14ac:dyDescent="0.2">
      <c r="A54" s="699"/>
      <c r="B54" s="1096" t="s">
        <v>612</v>
      </c>
      <c r="C54" s="1097"/>
      <c r="D54" s="1097"/>
      <c r="E54" s="1097"/>
      <c r="F54" s="1097"/>
      <c r="G54" s="1097"/>
      <c r="H54" s="1097"/>
      <c r="I54" s="1097"/>
      <c r="J54" s="1097"/>
      <c r="K54" s="1097"/>
      <c r="L54" s="1097"/>
      <c r="M54" s="1098"/>
      <c r="N54" s="981"/>
      <c r="O54" s="981"/>
      <c r="P54" s="981"/>
      <c r="Q54" s="982">
        <f>Q28+Q13</f>
        <v>171100000</v>
      </c>
      <c r="R54" s="699"/>
    </row>
    <row r="55" spans="1:20" s="276" customFormat="1" x14ac:dyDescent="0.2"/>
    <row r="57" spans="1:20" x14ac:dyDescent="0.2">
      <c r="O57" s="1061"/>
      <c r="P57" s="1061"/>
      <c r="Q57" s="1061"/>
      <c r="R57" s="1061"/>
      <c r="S57" s="1061"/>
      <c r="T57" s="1061"/>
    </row>
    <row r="58" spans="1:20" ht="14.25" x14ac:dyDescent="0.2">
      <c r="O58" s="1054"/>
      <c r="P58" s="1054"/>
      <c r="Q58" s="1054"/>
      <c r="R58" s="1054"/>
      <c r="S58" s="1054"/>
      <c r="T58" s="1054"/>
    </row>
    <row r="59" spans="1:20" ht="14.25" x14ac:dyDescent="0.2">
      <c r="O59" s="1054"/>
      <c r="P59" s="1054"/>
      <c r="Q59" s="1054"/>
      <c r="R59" s="1054"/>
      <c r="S59" s="1054"/>
      <c r="T59" s="1054"/>
    </row>
    <row r="60" spans="1:20" ht="14.25" x14ac:dyDescent="0.2">
      <c r="S60" s="55"/>
    </row>
    <row r="61" spans="1:20" ht="14.25" x14ac:dyDescent="0.2">
      <c r="S61" s="55"/>
    </row>
    <row r="62" spans="1:20" ht="14.25" x14ac:dyDescent="0.2">
      <c r="S62" s="55"/>
    </row>
    <row r="63" spans="1:20" ht="15" x14ac:dyDescent="0.25">
      <c r="O63" s="1055"/>
      <c r="P63" s="1055"/>
      <c r="Q63" s="1055"/>
      <c r="R63" s="1055"/>
      <c r="S63" s="1055"/>
      <c r="T63" s="1055"/>
    </row>
    <row r="64" spans="1:20" ht="14.25" x14ac:dyDescent="0.2">
      <c r="O64" s="1054"/>
      <c r="P64" s="1054"/>
      <c r="Q64" s="1054"/>
      <c r="R64" s="1054"/>
      <c r="S64" s="1054"/>
      <c r="T64" s="1054"/>
    </row>
  </sheetData>
  <mergeCells count="17">
    <mergeCell ref="O57:T57"/>
    <mergeCell ref="O58:T58"/>
    <mergeCell ref="O59:T59"/>
    <mergeCell ref="O63:T63"/>
    <mergeCell ref="O64:T64"/>
    <mergeCell ref="B54:M54"/>
    <mergeCell ref="A6:Q6"/>
    <mergeCell ref="R10:R11"/>
    <mergeCell ref="B12:M12"/>
    <mergeCell ref="A7:Q8"/>
    <mergeCell ref="A10:A11"/>
    <mergeCell ref="B10:M11"/>
    <mergeCell ref="N10:N11"/>
    <mergeCell ref="Q10:Q11"/>
    <mergeCell ref="B24:L24"/>
    <mergeCell ref="B33:L33"/>
    <mergeCell ref="C44:H44"/>
  </mergeCells>
  <pageMargins left="1.2204724409448819" right="0" top="0.51181102362204722" bottom="0.51181102362204722" header="0.31496062992125984" footer="0.31496062992125984"/>
  <pageSetup paperSize="5" orientation="landscape" horizont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16"/>
  <sheetViews>
    <sheetView view="pageBreakPreview" topLeftCell="A101" zoomScale="93" zoomScaleNormal="100" zoomScaleSheetLayoutView="93" workbookViewId="0">
      <selection activeCell="P17" sqref="P17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3" bestFit="1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9" max="19" width="17.28515625" style="123" customWidth="1"/>
    <col min="20" max="21" width="12.28515625" bestFit="1" customWidth="1"/>
  </cols>
  <sheetData>
    <row r="1" spans="1:19" x14ac:dyDescent="0.2">
      <c r="A1" t="s">
        <v>43</v>
      </c>
    </row>
    <row r="2" spans="1:19" x14ac:dyDescent="0.2">
      <c r="A2" s="54" t="s">
        <v>466</v>
      </c>
    </row>
    <row r="3" spans="1:19" x14ac:dyDescent="0.2">
      <c r="A3" t="s">
        <v>70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190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ht="20.25" x14ac:dyDescent="0.3">
      <c r="A8" s="459"/>
      <c r="B8" s="459"/>
      <c r="C8" s="459"/>
      <c r="D8" s="459"/>
      <c r="E8" s="459"/>
      <c r="F8" s="459"/>
      <c r="G8" s="459"/>
      <c r="H8" s="459"/>
      <c r="I8" s="459"/>
      <c r="J8" s="459"/>
      <c r="K8" s="459"/>
      <c r="L8" s="459"/>
      <c r="M8" s="459"/>
      <c r="N8" s="459"/>
      <c r="O8" s="459"/>
      <c r="P8" s="459"/>
      <c r="Q8" s="459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316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Q13+Q31</f>
        <v>112820000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Q14+Q24</f>
        <v>103020000</v>
      </c>
      <c r="R13" s="422"/>
    </row>
    <row r="14" spans="1:19" s="187" customFormat="1" ht="17.100000000000001" customHeight="1" x14ac:dyDescent="0.2">
      <c r="A14" s="183" t="s">
        <v>703</v>
      </c>
      <c r="B14" s="184" t="s">
        <v>704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>Q15</f>
        <v>81600000</v>
      </c>
      <c r="R14" s="423"/>
    </row>
    <row r="15" spans="1:19" ht="17.100000000000001" customHeight="1" x14ac:dyDescent="0.2">
      <c r="A15" s="58" t="s">
        <v>51</v>
      </c>
      <c r="B15" s="12" t="s">
        <v>52</v>
      </c>
      <c r="C15" s="9"/>
      <c r="D15" s="5"/>
      <c r="E15" s="787"/>
      <c r="F15" s="787"/>
      <c r="G15" s="787"/>
      <c r="H15" s="787"/>
      <c r="I15" s="787"/>
      <c r="J15" s="787"/>
      <c r="K15" s="787"/>
      <c r="L15" s="787"/>
      <c r="M15" s="5"/>
      <c r="N15" s="1"/>
      <c r="O15" s="1"/>
      <c r="P15" s="10"/>
      <c r="Q15" s="361">
        <f>Q16+Q20</f>
        <v>81600000</v>
      </c>
      <c r="R15" s="788"/>
      <c r="S15"/>
    </row>
    <row r="16" spans="1:19" s="129" customFormat="1" ht="17.100000000000001" customHeight="1" x14ac:dyDescent="0.2">
      <c r="A16" s="158" t="s">
        <v>256</v>
      </c>
      <c r="B16" s="117" t="s">
        <v>257</v>
      </c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58"/>
      <c r="O16" s="158"/>
      <c r="P16" s="158"/>
      <c r="Q16" s="372">
        <f>Q17</f>
        <v>78000000</v>
      </c>
      <c r="R16" s="145"/>
    </row>
    <row r="17" spans="1:21" ht="17.100000000000001" customHeight="1" x14ac:dyDescent="0.35">
      <c r="A17" s="73">
        <v>521119</v>
      </c>
      <c r="B17" s="120" t="s">
        <v>169</v>
      </c>
      <c r="C17" s="120"/>
      <c r="D17" s="120"/>
      <c r="E17" s="119"/>
      <c r="F17" s="110"/>
      <c r="G17" s="110"/>
      <c r="H17" s="110"/>
      <c r="I17" s="110"/>
      <c r="J17" s="110"/>
      <c r="K17" s="110"/>
      <c r="L17" s="110"/>
      <c r="M17" s="110"/>
      <c r="N17" s="73"/>
      <c r="O17" s="73"/>
      <c r="P17" s="73"/>
      <c r="Q17" s="373">
        <f>Q18</f>
        <v>78000000</v>
      </c>
      <c r="R17" s="454" t="s">
        <v>562</v>
      </c>
      <c r="S17"/>
    </row>
    <row r="18" spans="1:21" ht="17.100000000000001" customHeight="1" x14ac:dyDescent="0.2">
      <c r="A18" s="73"/>
      <c r="B18" s="74" t="s">
        <v>19</v>
      </c>
      <c r="C18" s="74" t="s">
        <v>259</v>
      </c>
      <c r="D18" s="74"/>
      <c r="E18" s="74"/>
      <c r="F18" s="74"/>
      <c r="G18" s="75"/>
      <c r="H18" s="75"/>
      <c r="I18" s="75"/>
      <c r="J18" s="75"/>
      <c r="K18" s="75"/>
      <c r="L18" s="75"/>
      <c r="M18" s="75"/>
      <c r="N18" s="73">
        <v>1</v>
      </c>
      <c r="O18" s="73" t="s">
        <v>366</v>
      </c>
      <c r="P18" s="14">
        <v>78000000</v>
      </c>
      <c r="Q18" s="374">
        <f>N18*P18</f>
        <v>78000000</v>
      </c>
      <c r="R18" s="788"/>
      <c r="S18"/>
    </row>
    <row r="19" spans="1:21" ht="17.100000000000001" customHeight="1" x14ac:dyDescent="0.2">
      <c r="A19" s="73"/>
      <c r="B19" s="74"/>
      <c r="C19" s="74"/>
      <c r="D19" s="74"/>
      <c r="E19" s="74"/>
      <c r="F19" s="74"/>
      <c r="G19" s="75"/>
      <c r="H19" s="75"/>
      <c r="I19" s="75"/>
      <c r="J19" s="75"/>
      <c r="K19" s="75"/>
      <c r="L19" s="75"/>
      <c r="M19" s="75"/>
      <c r="N19" s="73"/>
      <c r="O19" s="73"/>
      <c r="P19" s="14"/>
      <c r="Q19" s="374"/>
      <c r="R19" s="788"/>
      <c r="S19"/>
    </row>
    <row r="20" spans="1:21" s="129" customFormat="1" ht="17.100000000000001" customHeight="1" x14ac:dyDescent="0.2">
      <c r="A20" s="130" t="s">
        <v>564</v>
      </c>
      <c r="B20" s="85" t="s">
        <v>705</v>
      </c>
      <c r="C20" s="86"/>
      <c r="D20" s="85"/>
      <c r="E20" s="792"/>
      <c r="F20" s="792"/>
      <c r="G20" s="792"/>
      <c r="H20" s="792"/>
      <c r="I20" s="792"/>
      <c r="J20" s="792"/>
      <c r="K20" s="792"/>
      <c r="L20" s="792"/>
      <c r="M20" s="85"/>
      <c r="N20" s="128"/>
      <c r="O20" s="128"/>
      <c r="P20" s="131"/>
      <c r="Q20" s="368">
        <f>Q21</f>
        <v>3600000</v>
      </c>
      <c r="R20" s="145"/>
    </row>
    <row r="21" spans="1:21" ht="17.100000000000001" customHeight="1" x14ac:dyDescent="0.35">
      <c r="A21" s="450">
        <v>521115</v>
      </c>
      <c r="B21" s="5" t="s">
        <v>706</v>
      </c>
      <c r="C21" s="9"/>
      <c r="D21" s="5"/>
      <c r="E21" s="787"/>
      <c r="F21" s="787"/>
      <c r="G21" s="787"/>
      <c r="H21" s="787"/>
      <c r="I21" s="787"/>
      <c r="J21" s="787"/>
      <c r="K21" s="787"/>
      <c r="L21" s="787"/>
      <c r="M21" s="5"/>
      <c r="N21" s="1"/>
      <c r="O21" s="1"/>
      <c r="P21" s="14"/>
      <c r="Q21" s="369">
        <f>Q22</f>
        <v>3600000</v>
      </c>
      <c r="R21" s="454" t="s">
        <v>562</v>
      </c>
      <c r="S21"/>
    </row>
    <row r="22" spans="1:21" ht="17.100000000000001" customHeight="1" x14ac:dyDescent="0.2">
      <c r="A22" s="72"/>
      <c r="B22" s="5" t="s">
        <v>19</v>
      </c>
      <c r="C22" s="5" t="s">
        <v>212</v>
      </c>
      <c r="D22" s="5" t="s">
        <v>9</v>
      </c>
      <c r="E22" s="787">
        <v>1</v>
      </c>
      <c r="F22" s="787" t="s">
        <v>213</v>
      </c>
      <c r="G22" s="787" t="s">
        <v>11</v>
      </c>
      <c r="H22" s="787">
        <v>12</v>
      </c>
      <c r="I22" s="787" t="s">
        <v>214</v>
      </c>
      <c r="J22" s="5" t="s">
        <v>14</v>
      </c>
      <c r="K22" s="787"/>
      <c r="L22" s="787"/>
      <c r="M22" s="5"/>
      <c r="N22" s="1">
        <f t="shared" ref="N22" si="0">E22*H22</f>
        <v>12</v>
      </c>
      <c r="O22" s="1" t="s">
        <v>23</v>
      </c>
      <c r="P22" s="14">
        <v>300000</v>
      </c>
      <c r="Q22" s="370">
        <f t="shared" ref="Q22" si="1">N22*P22</f>
        <v>3600000</v>
      </c>
      <c r="R22" s="788"/>
      <c r="S22"/>
    </row>
    <row r="23" spans="1:21" ht="17.100000000000001" customHeight="1" x14ac:dyDescent="0.2">
      <c r="A23" s="73"/>
      <c r="B23" s="74"/>
      <c r="C23" s="74"/>
      <c r="D23" s="74"/>
      <c r="E23" s="74"/>
      <c r="F23" s="74"/>
      <c r="G23" s="75"/>
      <c r="H23" s="75"/>
      <c r="I23" s="75"/>
      <c r="J23" s="75"/>
      <c r="K23" s="75"/>
      <c r="L23" s="75"/>
      <c r="M23" s="75"/>
      <c r="N23" s="73"/>
      <c r="O23" s="73"/>
      <c r="P23" s="14"/>
      <c r="Q23" s="374"/>
      <c r="R23" s="788"/>
      <c r="S23"/>
    </row>
    <row r="24" spans="1:21" s="187" customFormat="1" ht="17.100000000000001" customHeight="1" x14ac:dyDescent="0.2">
      <c r="A24" s="183" t="s">
        <v>220</v>
      </c>
      <c r="B24" s="184" t="s">
        <v>294</v>
      </c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200">
        <v>12</v>
      </c>
      <c r="O24" s="200" t="s">
        <v>234</v>
      </c>
      <c r="P24" s="186"/>
      <c r="Q24" s="355">
        <f>Q25</f>
        <v>21420000</v>
      </c>
      <c r="R24" s="423"/>
    </row>
    <row r="25" spans="1:21" ht="17.100000000000001" customHeight="1" x14ac:dyDescent="0.2">
      <c r="A25" s="58" t="s">
        <v>44</v>
      </c>
      <c r="B25" s="12" t="s">
        <v>895</v>
      </c>
      <c r="C25" s="9"/>
      <c r="D25" s="5"/>
      <c r="E25" s="908"/>
      <c r="F25" s="908"/>
      <c r="G25" s="908"/>
      <c r="H25" s="908"/>
      <c r="I25" s="908"/>
      <c r="J25" s="908"/>
      <c r="K25" s="908"/>
      <c r="L25" s="908"/>
      <c r="M25" s="5"/>
      <c r="N25" s="1"/>
      <c r="O25" s="1"/>
      <c r="P25" s="10"/>
      <c r="Q25" s="361">
        <f>Q26</f>
        <v>21420000</v>
      </c>
      <c r="R25" s="906"/>
      <c r="S25"/>
    </row>
    <row r="26" spans="1:21" s="129" customFormat="1" ht="17.100000000000001" customHeight="1" x14ac:dyDescent="0.2">
      <c r="A26" s="128" t="s">
        <v>101</v>
      </c>
      <c r="B26" s="85" t="s">
        <v>102</v>
      </c>
      <c r="C26" s="86"/>
      <c r="D26" s="85"/>
      <c r="E26" s="911"/>
      <c r="F26" s="911"/>
      <c r="G26" s="911"/>
      <c r="H26" s="911"/>
      <c r="I26" s="911"/>
      <c r="J26" s="911"/>
      <c r="K26" s="85"/>
      <c r="L26" s="85"/>
      <c r="M26" s="911"/>
      <c r="N26" s="128"/>
      <c r="O26" s="128"/>
      <c r="P26" s="128"/>
      <c r="Q26" s="357">
        <f>Q27</f>
        <v>21420000</v>
      </c>
      <c r="R26" s="145"/>
    </row>
    <row r="27" spans="1:21" ht="17.100000000000001" customHeight="1" x14ac:dyDescent="0.35">
      <c r="A27" s="1">
        <v>521811</v>
      </c>
      <c r="B27" s="1056" t="s">
        <v>49</v>
      </c>
      <c r="C27" s="1057"/>
      <c r="D27" s="1057"/>
      <c r="E27" s="1057"/>
      <c r="F27" s="1057"/>
      <c r="G27" s="1057"/>
      <c r="H27" s="1057"/>
      <c r="I27" s="1057"/>
      <c r="J27" s="1057"/>
      <c r="K27" s="1057"/>
      <c r="L27" s="1057"/>
      <c r="M27" s="908"/>
      <c r="N27" s="1"/>
      <c r="O27" s="1"/>
      <c r="P27" s="1"/>
      <c r="Q27" s="365">
        <f>Q28</f>
        <v>21420000</v>
      </c>
      <c r="R27" s="906" t="s">
        <v>562</v>
      </c>
      <c r="S27"/>
    </row>
    <row r="28" spans="1:21" ht="17.100000000000001" customHeight="1" x14ac:dyDescent="0.2">
      <c r="A28" s="1"/>
      <c r="B28" s="5" t="s">
        <v>26</v>
      </c>
      <c r="C28" s="9" t="s">
        <v>611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450"/>
      <c r="O28" s="450"/>
      <c r="P28" s="16"/>
      <c r="Q28" s="366">
        <f>Q29</f>
        <v>21420000</v>
      </c>
      <c r="R28" s="906"/>
      <c r="S28"/>
    </row>
    <row r="29" spans="1:21" s="474" customFormat="1" ht="17.100000000000001" customHeight="1" x14ac:dyDescent="0.2">
      <c r="A29" s="475"/>
      <c r="B29" s="476"/>
      <c r="C29" s="472" t="s">
        <v>927</v>
      </c>
      <c r="D29" s="471"/>
      <c r="E29" s="477"/>
      <c r="F29" s="477"/>
      <c r="G29" s="477"/>
      <c r="H29" s="477"/>
      <c r="I29" s="477"/>
      <c r="J29" s="477"/>
      <c r="K29" s="477"/>
      <c r="L29" s="477"/>
      <c r="M29" s="471"/>
      <c r="N29" s="454">
        <v>14</v>
      </c>
      <c r="O29" s="450" t="s">
        <v>15</v>
      </c>
      <c r="P29" s="16">
        <v>1530000</v>
      </c>
      <c r="Q29" s="473">
        <f t="shared" ref="Q29" si="2">N29*P29</f>
        <v>21420000</v>
      </c>
      <c r="R29" s="475"/>
      <c r="S29" s="504"/>
      <c r="T29" s="548"/>
      <c r="U29" s="503"/>
    </row>
    <row r="30" spans="1:21" ht="17.100000000000001" customHeight="1" x14ac:dyDescent="0.2">
      <c r="A30" s="73"/>
      <c r="B30" s="74"/>
      <c r="C30" s="74"/>
      <c r="D30" s="74"/>
      <c r="E30" s="74"/>
      <c r="F30" s="74"/>
      <c r="G30" s="75"/>
      <c r="H30" s="75"/>
      <c r="I30" s="75"/>
      <c r="J30" s="75"/>
      <c r="K30" s="75"/>
      <c r="L30" s="75"/>
      <c r="M30" s="75"/>
      <c r="N30" s="73"/>
      <c r="O30" s="73"/>
      <c r="P30" s="14"/>
      <c r="Q30" s="374"/>
      <c r="R30" s="788"/>
      <c r="S30"/>
    </row>
    <row r="31" spans="1:21" s="248" customFormat="1" ht="17.100000000000001" customHeight="1" x14ac:dyDescent="0.2">
      <c r="A31" s="237">
        <v>5051</v>
      </c>
      <c r="B31" s="244" t="s">
        <v>348</v>
      </c>
      <c r="C31" s="244"/>
      <c r="D31" s="244"/>
      <c r="E31" s="244"/>
      <c r="F31" s="244"/>
      <c r="G31" s="244"/>
      <c r="H31" s="244"/>
      <c r="I31" s="244"/>
      <c r="J31" s="244"/>
      <c r="K31" s="245"/>
      <c r="L31" s="245"/>
      <c r="M31" s="245"/>
      <c r="N31" s="246"/>
      <c r="O31" s="246"/>
      <c r="P31" s="247"/>
      <c r="Q31" s="376">
        <f>Q32</f>
        <v>9800000</v>
      </c>
      <c r="R31" s="237"/>
    </row>
    <row r="32" spans="1:21" s="243" customFormat="1" ht="17.100000000000001" customHeight="1" x14ac:dyDescent="0.2">
      <c r="A32" s="238" t="s">
        <v>711</v>
      </c>
      <c r="B32" s="239" t="s">
        <v>712</v>
      </c>
      <c r="C32" s="239"/>
      <c r="D32" s="239"/>
      <c r="E32" s="239"/>
      <c r="F32" s="239"/>
      <c r="G32" s="239"/>
      <c r="H32" s="239"/>
      <c r="I32" s="239"/>
      <c r="J32" s="239"/>
      <c r="K32" s="240"/>
      <c r="L32" s="240"/>
      <c r="M32" s="240"/>
      <c r="N32" s="241"/>
      <c r="O32" s="241"/>
      <c r="P32" s="242"/>
      <c r="Q32" s="377">
        <f>Q33</f>
        <v>9800000</v>
      </c>
      <c r="R32" s="427"/>
    </row>
    <row r="33" spans="1:19" s="129" customFormat="1" ht="17.100000000000001" customHeight="1" x14ac:dyDescent="0.2">
      <c r="A33" s="249" t="s">
        <v>51</v>
      </c>
      <c r="B33" s="65" t="s">
        <v>52</v>
      </c>
      <c r="C33" s="65"/>
      <c r="D33" s="65"/>
      <c r="E33" s="65"/>
      <c r="F33" s="65"/>
      <c r="G33" s="65"/>
      <c r="H33" s="65"/>
      <c r="I33" s="65"/>
      <c r="J33" s="65"/>
      <c r="K33" s="797"/>
      <c r="L33" s="797"/>
      <c r="M33" s="797"/>
      <c r="N33" s="137"/>
      <c r="O33" s="137"/>
      <c r="P33" s="250"/>
      <c r="Q33" s="375">
        <f>Q34</f>
        <v>9800000</v>
      </c>
      <c r="R33" s="145"/>
    </row>
    <row r="34" spans="1:19" s="129" customFormat="1" ht="17.100000000000001" customHeight="1" x14ac:dyDescent="0.2">
      <c r="A34" s="145" t="s">
        <v>349</v>
      </c>
      <c r="B34" s="65" t="s">
        <v>351</v>
      </c>
      <c r="C34" s="65"/>
      <c r="D34" s="65"/>
      <c r="E34" s="65"/>
      <c r="F34" s="65"/>
      <c r="G34" s="65"/>
      <c r="H34" s="65"/>
      <c r="I34" s="65"/>
      <c r="J34" s="65"/>
      <c r="K34" s="797"/>
      <c r="L34" s="797"/>
      <c r="M34" s="797"/>
      <c r="N34" s="137"/>
      <c r="O34" s="137"/>
      <c r="P34" s="250"/>
      <c r="Q34" s="375">
        <f>Q35</f>
        <v>9800000</v>
      </c>
      <c r="R34" s="145"/>
    </row>
    <row r="35" spans="1:19" ht="17.100000000000001" customHeight="1" x14ac:dyDescent="0.35">
      <c r="A35" s="1">
        <v>521211</v>
      </c>
      <c r="B35" s="5" t="s">
        <v>48</v>
      </c>
      <c r="C35" s="5"/>
      <c r="D35" s="5"/>
      <c r="E35" s="5"/>
      <c r="F35" s="5"/>
      <c r="G35" s="5"/>
      <c r="H35" s="5"/>
      <c r="I35" s="5"/>
      <c r="J35" s="5"/>
      <c r="K35" s="795"/>
      <c r="L35" s="795"/>
      <c r="M35" s="795"/>
      <c r="N35" s="6"/>
      <c r="O35" s="6"/>
      <c r="P35" s="6"/>
      <c r="Q35" s="369">
        <f>Q36+Q40+Q44</f>
        <v>9800000</v>
      </c>
      <c r="R35" s="454" t="s">
        <v>562</v>
      </c>
      <c r="S35"/>
    </row>
    <row r="36" spans="1:19" ht="17.100000000000001" customHeight="1" x14ac:dyDescent="0.35">
      <c r="A36" s="1"/>
      <c r="B36" s="5" t="s">
        <v>19</v>
      </c>
      <c r="C36" s="5" t="s">
        <v>713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6"/>
      <c r="O36" s="6"/>
      <c r="P36" s="6"/>
      <c r="Q36" s="369">
        <f>Q37+Q38+Q39</f>
        <v>3500000</v>
      </c>
      <c r="R36" s="793"/>
      <c r="S36"/>
    </row>
    <row r="37" spans="1:19" ht="17.100000000000001" customHeight="1" x14ac:dyDescent="0.2">
      <c r="A37" s="72"/>
      <c r="B37" s="5"/>
      <c r="C37" s="9" t="s">
        <v>84</v>
      </c>
      <c r="D37" s="5" t="s">
        <v>9</v>
      </c>
      <c r="E37" s="795">
        <v>10</v>
      </c>
      <c r="F37" s="795" t="s">
        <v>10</v>
      </c>
      <c r="G37" s="795" t="s">
        <v>11</v>
      </c>
      <c r="H37" s="795">
        <v>5</v>
      </c>
      <c r="I37" s="795" t="s">
        <v>12</v>
      </c>
      <c r="J37" s="5" t="s">
        <v>14</v>
      </c>
      <c r="K37" s="795"/>
      <c r="L37" s="795"/>
      <c r="M37" s="5"/>
      <c r="N37" s="1">
        <f>E37*H37</f>
        <v>50</v>
      </c>
      <c r="O37" s="1" t="s">
        <v>16</v>
      </c>
      <c r="P37" s="14">
        <v>46000</v>
      </c>
      <c r="Q37" s="370">
        <f>N37*P37</f>
        <v>2300000</v>
      </c>
      <c r="R37" s="793"/>
      <c r="S37"/>
    </row>
    <row r="38" spans="1:19" ht="17.100000000000001" customHeight="1" x14ac:dyDescent="0.2">
      <c r="A38" s="72"/>
      <c r="B38" s="5"/>
      <c r="C38" s="9" t="s">
        <v>85</v>
      </c>
      <c r="D38" s="5" t="s">
        <v>9</v>
      </c>
      <c r="E38" s="795">
        <v>10</v>
      </c>
      <c r="F38" s="795" t="s">
        <v>10</v>
      </c>
      <c r="G38" s="795" t="s">
        <v>11</v>
      </c>
      <c r="H38" s="795">
        <v>5</v>
      </c>
      <c r="I38" s="795" t="s">
        <v>12</v>
      </c>
      <c r="J38" s="5" t="s">
        <v>14</v>
      </c>
      <c r="K38" s="795"/>
      <c r="L38" s="795"/>
      <c r="M38" s="5"/>
      <c r="N38" s="1">
        <f>E38*H38</f>
        <v>50</v>
      </c>
      <c r="O38" s="1" t="s">
        <v>16</v>
      </c>
      <c r="P38" s="14">
        <v>16000</v>
      </c>
      <c r="Q38" s="370">
        <f>N38*P38</f>
        <v>800000</v>
      </c>
      <c r="R38" s="793"/>
      <c r="S38"/>
    </row>
    <row r="39" spans="1:19" ht="17.100000000000001" customHeight="1" x14ac:dyDescent="0.2">
      <c r="A39" s="72"/>
      <c r="B39" s="5"/>
      <c r="C39" s="9" t="s">
        <v>86</v>
      </c>
      <c r="D39" s="5"/>
      <c r="E39" s="795"/>
      <c r="F39" s="795"/>
      <c r="G39" s="795"/>
      <c r="H39" s="795"/>
      <c r="I39" s="795"/>
      <c r="J39" s="795"/>
      <c r="K39" s="795"/>
      <c r="L39" s="795"/>
      <c r="M39" s="5"/>
      <c r="N39" s="1">
        <v>1</v>
      </c>
      <c r="O39" s="1" t="s">
        <v>236</v>
      </c>
      <c r="P39" s="14">
        <v>400000</v>
      </c>
      <c r="Q39" s="370">
        <f>N39*P39</f>
        <v>400000</v>
      </c>
      <c r="R39" s="793"/>
      <c r="S39"/>
    </row>
    <row r="40" spans="1:19" ht="17.100000000000001" customHeight="1" x14ac:dyDescent="0.35">
      <c r="A40" s="1"/>
      <c r="B40" s="5" t="s">
        <v>19</v>
      </c>
      <c r="C40" s="5" t="s">
        <v>714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6"/>
      <c r="O40" s="6"/>
      <c r="P40" s="6"/>
      <c r="Q40" s="369">
        <f>Q41+Q42+Q43</f>
        <v>3500000</v>
      </c>
      <c r="R40" s="793"/>
      <c r="S40"/>
    </row>
    <row r="41" spans="1:19" ht="17.100000000000001" customHeight="1" x14ac:dyDescent="0.2">
      <c r="A41" s="72"/>
      <c r="B41" s="5"/>
      <c r="C41" s="9" t="s">
        <v>84</v>
      </c>
      <c r="D41" s="5" t="s">
        <v>9</v>
      </c>
      <c r="E41" s="795">
        <v>10</v>
      </c>
      <c r="F41" s="795" t="s">
        <v>10</v>
      </c>
      <c r="G41" s="795" t="s">
        <v>11</v>
      </c>
      <c r="H41" s="795">
        <v>5</v>
      </c>
      <c r="I41" s="795" t="s">
        <v>12</v>
      </c>
      <c r="J41" s="795" t="s">
        <v>14</v>
      </c>
      <c r="K41" s="795"/>
      <c r="L41" s="795"/>
      <c r="M41" s="5"/>
      <c r="N41" s="1">
        <f>E41*H41</f>
        <v>50</v>
      </c>
      <c r="O41" s="1" t="s">
        <v>16</v>
      </c>
      <c r="P41" s="14">
        <v>46000</v>
      </c>
      <c r="Q41" s="370">
        <f>N41*P41</f>
        <v>2300000</v>
      </c>
      <c r="R41" s="793"/>
      <c r="S41"/>
    </row>
    <row r="42" spans="1:19" ht="17.100000000000001" customHeight="1" x14ac:dyDescent="0.2">
      <c r="A42" s="72"/>
      <c r="B42" s="5"/>
      <c r="C42" s="9" t="s">
        <v>85</v>
      </c>
      <c r="D42" s="5" t="s">
        <v>9</v>
      </c>
      <c r="E42" s="795">
        <v>10</v>
      </c>
      <c r="F42" s="795" t="s">
        <v>10</v>
      </c>
      <c r="G42" s="795" t="s">
        <v>11</v>
      </c>
      <c r="H42" s="795">
        <v>5</v>
      </c>
      <c r="I42" s="795" t="s">
        <v>12</v>
      </c>
      <c r="J42" s="795" t="s">
        <v>14</v>
      </c>
      <c r="K42" s="795"/>
      <c r="L42" s="795"/>
      <c r="M42" s="5"/>
      <c r="N42" s="1">
        <f>E42*H42</f>
        <v>50</v>
      </c>
      <c r="O42" s="1" t="s">
        <v>16</v>
      </c>
      <c r="P42" s="14">
        <v>16000</v>
      </c>
      <c r="Q42" s="370">
        <f>N42*P42</f>
        <v>800000</v>
      </c>
      <c r="R42" s="793"/>
      <c r="S42"/>
    </row>
    <row r="43" spans="1:19" ht="17.100000000000001" customHeight="1" x14ac:dyDescent="0.2">
      <c r="A43" s="72"/>
      <c r="B43" s="5"/>
      <c r="C43" s="9" t="s">
        <v>86</v>
      </c>
      <c r="D43" s="5"/>
      <c r="E43" s="795"/>
      <c r="F43" s="795"/>
      <c r="G43" s="795"/>
      <c r="H43" s="795"/>
      <c r="I43" s="795"/>
      <c r="J43" s="795"/>
      <c r="K43" s="795"/>
      <c r="L43" s="795"/>
      <c r="M43" s="5"/>
      <c r="N43" s="1">
        <v>1</v>
      </c>
      <c r="O43" s="1" t="s">
        <v>236</v>
      </c>
      <c r="P43" s="14">
        <v>400000</v>
      </c>
      <c r="Q43" s="370">
        <f>N43*P43</f>
        <v>400000</v>
      </c>
      <c r="R43" s="793"/>
      <c r="S43"/>
    </row>
    <row r="44" spans="1:19" ht="17.100000000000001" customHeight="1" x14ac:dyDescent="0.35">
      <c r="A44" s="1"/>
      <c r="B44" s="5" t="s">
        <v>19</v>
      </c>
      <c r="C44" s="5" t="s">
        <v>715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6"/>
      <c r="O44" s="6"/>
      <c r="P44" s="6"/>
      <c r="Q44" s="369">
        <f>Q45+Q46+Q47</f>
        <v>2800000</v>
      </c>
      <c r="R44" s="793"/>
      <c r="S44"/>
    </row>
    <row r="45" spans="1:19" ht="17.100000000000001" customHeight="1" x14ac:dyDescent="0.2">
      <c r="A45" s="72"/>
      <c r="B45" s="5"/>
      <c r="C45" s="9" t="s">
        <v>84</v>
      </c>
      <c r="D45" s="5" t="s">
        <v>9</v>
      </c>
      <c r="E45" s="795">
        <v>8</v>
      </c>
      <c r="F45" s="795" t="s">
        <v>10</v>
      </c>
      <c r="G45" s="795" t="s">
        <v>11</v>
      </c>
      <c r="H45" s="795">
        <v>5</v>
      </c>
      <c r="I45" s="795" t="s">
        <v>12</v>
      </c>
      <c r="J45" s="795" t="s">
        <v>14</v>
      </c>
      <c r="K45" s="795"/>
      <c r="L45" s="795"/>
      <c r="M45" s="5"/>
      <c r="N45" s="1">
        <f>E45*H45</f>
        <v>40</v>
      </c>
      <c r="O45" s="1" t="s">
        <v>16</v>
      </c>
      <c r="P45" s="14">
        <v>46000</v>
      </c>
      <c r="Q45" s="370">
        <f>N45*P45</f>
        <v>1840000</v>
      </c>
      <c r="R45" s="793"/>
      <c r="S45"/>
    </row>
    <row r="46" spans="1:19" ht="17.100000000000001" customHeight="1" x14ac:dyDescent="0.2">
      <c r="A46" s="72"/>
      <c r="B46" s="5"/>
      <c r="C46" s="9" t="s">
        <v>85</v>
      </c>
      <c r="D46" s="5" t="s">
        <v>9</v>
      </c>
      <c r="E46" s="795">
        <v>8</v>
      </c>
      <c r="F46" s="795" t="s">
        <v>10</v>
      </c>
      <c r="G46" s="795" t="s">
        <v>11</v>
      </c>
      <c r="H46" s="795">
        <v>5</v>
      </c>
      <c r="I46" s="795" t="s">
        <v>12</v>
      </c>
      <c r="J46" s="795" t="s">
        <v>14</v>
      </c>
      <c r="K46" s="795"/>
      <c r="L46" s="795"/>
      <c r="M46" s="5"/>
      <c r="N46" s="1">
        <f>E46*H46</f>
        <v>40</v>
      </c>
      <c r="O46" s="1" t="s">
        <v>16</v>
      </c>
      <c r="P46" s="14">
        <v>16000</v>
      </c>
      <c r="Q46" s="370">
        <f>N46*P46</f>
        <v>640000</v>
      </c>
      <c r="R46" s="793"/>
      <c r="S46"/>
    </row>
    <row r="47" spans="1:19" ht="17.100000000000001" customHeight="1" x14ac:dyDescent="0.2">
      <c r="A47" s="72"/>
      <c r="B47" s="5"/>
      <c r="C47" s="9" t="s">
        <v>86</v>
      </c>
      <c r="D47" s="5"/>
      <c r="E47" s="795"/>
      <c r="F47" s="795"/>
      <c r="G47" s="795"/>
      <c r="H47" s="795"/>
      <c r="I47" s="795"/>
      <c r="J47" s="795"/>
      <c r="K47" s="795"/>
      <c r="L47" s="795"/>
      <c r="M47" s="5"/>
      <c r="N47" s="1">
        <v>1</v>
      </c>
      <c r="O47" s="1" t="s">
        <v>236</v>
      </c>
      <c r="P47" s="14">
        <v>320000</v>
      </c>
      <c r="Q47" s="370">
        <f>N47*P47</f>
        <v>320000</v>
      </c>
      <c r="R47" s="793"/>
      <c r="S47"/>
    </row>
    <row r="48" spans="1:19" ht="17.100000000000001" customHeight="1" x14ac:dyDescent="0.2">
      <c r="A48" s="73"/>
      <c r="B48" s="74"/>
      <c r="C48" s="74"/>
      <c r="D48" s="74"/>
      <c r="E48" s="74"/>
      <c r="F48" s="74"/>
      <c r="G48" s="75"/>
      <c r="H48" s="75"/>
      <c r="I48" s="75"/>
      <c r="J48" s="75"/>
      <c r="K48" s="75"/>
      <c r="L48" s="75"/>
      <c r="M48" s="75"/>
      <c r="N48" s="73"/>
      <c r="O48" s="73"/>
      <c r="P48" s="14"/>
      <c r="Q48" s="374"/>
      <c r="R48" s="788"/>
      <c r="S48"/>
    </row>
    <row r="49" spans="1:19" s="932" customFormat="1" ht="17.100000000000001" customHeight="1" x14ac:dyDescent="0.2">
      <c r="A49" s="923" t="s">
        <v>59</v>
      </c>
      <c r="B49" s="924" t="s">
        <v>60</v>
      </c>
      <c r="C49" s="924"/>
      <c r="D49" s="924"/>
      <c r="E49" s="924"/>
      <c r="F49" s="924"/>
      <c r="G49" s="924"/>
      <c r="H49" s="924"/>
      <c r="I49" s="924"/>
      <c r="J49" s="924"/>
      <c r="K49" s="924"/>
      <c r="L49" s="924"/>
      <c r="M49" s="924"/>
      <c r="N49" s="925"/>
      <c r="O49" s="925"/>
      <c r="P49" s="925"/>
      <c r="Q49" s="926">
        <f>Q50</f>
        <v>132366000</v>
      </c>
      <c r="R49" s="942"/>
    </row>
    <row r="50" spans="1:19" ht="17.100000000000001" customHeight="1" x14ac:dyDescent="0.2">
      <c r="A50" s="168">
        <v>3128</v>
      </c>
      <c r="B50" s="166" t="s">
        <v>433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6"/>
      <c r="N50" s="193"/>
      <c r="O50" s="193"/>
      <c r="P50" s="193"/>
      <c r="Q50" s="389">
        <f>Q51</f>
        <v>132366000</v>
      </c>
      <c r="R50" s="918"/>
      <c r="S50"/>
    </row>
    <row r="51" spans="1:19" s="181" customFormat="1" ht="17.100000000000001" customHeight="1" x14ac:dyDescent="0.2">
      <c r="A51" s="183" t="s">
        <v>838</v>
      </c>
      <c r="B51" s="184" t="s">
        <v>839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202">
        <v>12</v>
      </c>
      <c r="O51" s="202" t="s">
        <v>234</v>
      </c>
      <c r="P51" s="202"/>
      <c r="Q51" s="400">
        <f>Q52</f>
        <v>132366000</v>
      </c>
      <c r="R51" s="421"/>
    </row>
    <row r="52" spans="1:19" ht="17.100000000000001" customHeight="1" x14ac:dyDescent="0.2">
      <c r="A52" s="60" t="s">
        <v>51</v>
      </c>
      <c r="B52" s="253" t="s">
        <v>52</v>
      </c>
      <c r="C52" s="919"/>
      <c r="D52" s="919"/>
      <c r="E52" s="919"/>
      <c r="F52" s="919"/>
      <c r="G52" s="919"/>
      <c r="H52" s="919"/>
      <c r="I52" s="919"/>
      <c r="J52" s="919"/>
      <c r="K52" s="919"/>
      <c r="L52" s="919"/>
      <c r="M52" s="919"/>
      <c r="N52" s="46"/>
      <c r="O52" s="46"/>
      <c r="P52" s="46"/>
      <c r="Q52" s="356">
        <f>Q53+Q64</f>
        <v>132366000</v>
      </c>
      <c r="R52" s="918"/>
      <c r="S52"/>
    </row>
    <row r="53" spans="1:19" s="59" customFormat="1" ht="17.100000000000001" customHeight="1" x14ac:dyDescent="0.2">
      <c r="A53" s="128" t="s">
        <v>167</v>
      </c>
      <c r="B53" s="1063" t="s">
        <v>840</v>
      </c>
      <c r="C53" s="1064"/>
      <c r="D53" s="1064"/>
      <c r="E53" s="1064"/>
      <c r="F53" s="1064"/>
      <c r="G53" s="1064"/>
      <c r="H53" s="1064"/>
      <c r="I53" s="1064"/>
      <c r="J53" s="1064"/>
      <c r="K53" s="1064"/>
      <c r="L53" s="1064"/>
      <c r="M53" s="1065"/>
      <c r="N53" s="128"/>
      <c r="O53" s="128"/>
      <c r="P53" s="128"/>
      <c r="Q53" s="401">
        <f>Q55+Q59</f>
        <v>7200000</v>
      </c>
      <c r="R53" s="424"/>
    </row>
    <row r="54" spans="1:19" s="129" customFormat="1" ht="17.100000000000001" customHeight="1" x14ac:dyDescent="0.35">
      <c r="A54" s="44">
        <v>521211</v>
      </c>
      <c r="B54" s="1056" t="s">
        <v>768</v>
      </c>
      <c r="C54" s="1057"/>
      <c r="D54" s="1057"/>
      <c r="E54" s="1057"/>
      <c r="F54" s="1057"/>
      <c r="G54" s="1057"/>
      <c r="H54" s="1057"/>
      <c r="I54" s="1057"/>
      <c r="J54" s="1057"/>
      <c r="K54" s="1057"/>
      <c r="L54" s="1057"/>
      <c r="M54" s="917"/>
      <c r="N54" s="1"/>
      <c r="O54" s="1"/>
      <c r="P54" s="1"/>
      <c r="Q54" s="365">
        <f>Q55+Q59</f>
        <v>7200000</v>
      </c>
      <c r="R54" s="454" t="s">
        <v>562</v>
      </c>
    </row>
    <row r="55" spans="1:19" ht="17.100000000000001" customHeight="1" x14ac:dyDescent="0.2">
      <c r="A55" s="1"/>
      <c r="B55" s="71" t="s">
        <v>19</v>
      </c>
      <c r="C55" s="5" t="s">
        <v>841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6"/>
      <c r="O55" s="6"/>
      <c r="P55" s="6"/>
      <c r="Q55" s="370">
        <f>Q56+Q57+Q58</f>
        <v>3600000</v>
      </c>
      <c r="R55" s="918"/>
      <c r="S55"/>
    </row>
    <row r="56" spans="1:19" ht="17.100000000000001" customHeight="1" x14ac:dyDescent="0.2">
      <c r="A56" s="1"/>
      <c r="B56" s="5"/>
      <c r="C56" s="9" t="s">
        <v>84</v>
      </c>
      <c r="D56" s="5" t="s">
        <v>9</v>
      </c>
      <c r="E56" s="917">
        <v>10</v>
      </c>
      <c r="F56" s="917" t="s">
        <v>10</v>
      </c>
      <c r="G56" s="917" t="s">
        <v>11</v>
      </c>
      <c r="H56" s="917">
        <v>5</v>
      </c>
      <c r="I56" s="917" t="s">
        <v>12</v>
      </c>
      <c r="J56" s="917" t="s">
        <v>14</v>
      </c>
      <c r="K56" s="917"/>
      <c r="L56" s="917"/>
      <c r="M56" s="5"/>
      <c r="N56" s="1">
        <v>50</v>
      </c>
      <c r="O56" s="1" t="s">
        <v>16</v>
      </c>
      <c r="P56" s="14">
        <v>47000</v>
      </c>
      <c r="Q56" s="370">
        <f>N56*P56</f>
        <v>2350000</v>
      </c>
      <c r="R56" s="918"/>
      <c r="S56"/>
    </row>
    <row r="57" spans="1:19" ht="17.100000000000001" customHeight="1" x14ac:dyDescent="0.2">
      <c r="A57" s="1"/>
      <c r="B57" s="5"/>
      <c r="C57" s="9" t="s">
        <v>85</v>
      </c>
      <c r="D57" s="5" t="s">
        <v>9</v>
      </c>
      <c r="E57" s="917">
        <f>E56</f>
        <v>10</v>
      </c>
      <c r="F57" s="917" t="s">
        <v>10</v>
      </c>
      <c r="G57" s="917" t="s">
        <v>11</v>
      </c>
      <c r="H57" s="917">
        <v>5</v>
      </c>
      <c r="I57" s="917" t="s">
        <v>12</v>
      </c>
      <c r="J57" s="917" t="s">
        <v>14</v>
      </c>
      <c r="K57" s="917"/>
      <c r="L57" s="917"/>
      <c r="M57" s="5"/>
      <c r="N57" s="1">
        <v>50</v>
      </c>
      <c r="O57" s="1" t="s">
        <v>16</v>
      </c>
      <c r="P57" s="14">
        <v>20000</v>
      </c>
      <c r="Q57" s="370">
        <f>N57*P57</f>
        <v>1000000</v>
      </c>
      <c r="R57" s="918"/>
      <c r="S57"/>
    </row>
    <row r="58" spans="1:19" ht="17.100000000000001" customHeight="1" x14ac:dyDescent="0.2">
      <c r="A58" s="1"/>
      <c r="B58" s="5"/>
      <c r="C58" s="9" t="s">
        <v>168</v>
      </c>
      <c r="D58" s="5"/>
      <c r="E58" s="5"/>
      <c r="F58" s="5"/>
      <c r="G58" s="917"/>
      <c r="H58" s="917"/>
      <c r="I58" s="917"/>
      <c r="J58" s="917"/>
      <c r="K58" s="917"/>
      <c r="L58" s="917"/>
      <c r="M58" s="917"/>
      <c r="N58" s="1">
        <v>1</v>
      </c>
      <c r="O58" s="1" t="s">
        <v>236</v>
      </c>
      <c r="P58" s="14">
        <v>250000</v>
      </c>
      <c r="Q58" s="370">
        <f>N58*P58</f>
        <v>250000</v>
      </c>
      <c r="R58" s="918"/>
      <c r="S58"/>
    </row>
    <row r="59" spans="1:19" ht="17.100000000000001" customHeight="1" x14ac:dyDescent="0.2">
      <c r="A59" s="11"/>
      <c r="B59" s="8" t="s">
        <v>19</v>
      </c>
      <c r="C59" s="5" t="s">
        <v>842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6"/>
      <c r="O59" s="6"/>
      <c r="P59" s="6"/>
      <c r="Q59" s="370">
        <f>Q60+Q61+Q62</f>
        <v>3600000</v>
      </c>
      <c r="R59" s="918"/>
      <c r="S59"/>
    </row>
    <row r="60" spans="1:19" ht="17.100000000000001" customHeight="1" x14ac:dyDescent="0.2">
      <c r="A60" s="1"/>
      <c r="B60" s="5"/>
      <c r="C60" s="9" t="s">
        <v>84</v>
      </c>
      <c r="D60" s="5" t="s">
        <v>9</v>
      </c>
      <c r="E60" s="917">
        <v>10</v>
      </c>
      <c r="F60" s="917" t="s">
        <v>10</v>
      </c>
      <c r="G60" s="917" t="s">
        <v>11</v>
      </c>
      <c r="H60" s="917">
        <v>5</v>
      </c>
      <c r="I60" s="917" t="s">
        <v>12</v>
      </c>
      <c r="J60" s="917" t="s">
        <v>14</v>
      </c>
      <c r="K60" s="917"/>
      <c r="L60" s="917"/>
      <c r="M60" s="5"/>
      <c r="N60" s="1">
        <v>50</v>
      </c>
      <c r="O60" s="1" t="s">
        <v>16</v>
      </c>
      <c r="P60" s="14">
        <v>47000</v>
      </c>
      <c r="Q60" s="370">
        <f>N60*P60</f>
        <v>2350000</v>
      </c>
      <c r="R60" s="918"/>
      <c r="S60"/>
    </row>
    <row r="61" spans="1:19" ht="17.100000000000001" customHeight="1" x14ac:dyDescent="0.2">
      <c r="A61" s="1"/>
      <c r="B61" s="5"/>
      <c r="C61" s="9" t="s">
        <v>85</v>
      </c>
      <c r="D61" s="5" t="s">
        <v>9</v>
      </c>
      <c r="E61" s="917">
        <f>E60</f>
        <v>10</v>
      </c>
      <c r="F61" s="917" t="s">
        <v>10</v>
      </c>
      <c r="G61" s="917" t="s">
        <v>11</v>
      </c>
      <c r="H61" s="917">
        <v>5</v>
      </c>
      <c r="I61" s="917" t="s">
        <v>12</v>
      </c>
      <c r="J61" s="917" t="s">
        <v>14</v>
      </c>
      <c r="K61" s="917"/>
      <c r="L61" s="917"/>
      <c r="M61" s="5"/>
      <c r="N61" s="1">
        <v>50</v>
      </c>
      <c r="O61" s="1" t="s">
        <v>16</v>
      </c>
      <c r="P61" s="14">
        <v>20000</v>
      </c>
      <c r="Q61" s="370">
        <f>N61*P61</f>
        <v>1000000</v>
      </c>
      <c r="R61" s="918"/>
      <c r="S61"/>
    </row>
    <row r="62" spans="1:19" ht="17.100000000000001" customHeight="1" x14ac:dyDescent="0.2">
      <c r="A62" s="1"/>
      <c r="B62" s="5"/>
      <c r="C62" s="9" t="s">
        <v>168</v>
      </c>
      <c r="D62" s="5"/>
      <c r="E62" s="5"/>
      <c r="F62" s="5"/>
      <c r="G62" s="917"/>
      <c r="H62" s="917"/>
      <c r="I62" s="917"/>
      <c r="J62" s="917"/>
      <c r="K62" s="917"/>
      <c r="L62" s="917"/>
      <c r="M62" s="917"/>
      <c r="N62" s="1">
        <v>1</v>
      </c>
      <c r="O62" s="1" t="s">
        <v>236</v>
      </c>
      <c r="P62" s="14">
        <v>250000</v>
      </c>
      <c r="Q62" s="370">
        <f>N62*P62</f>
        <v>250000</v>
      </c>
      <c r="R62" s="918"/>
      <c r="S62"/>
    </row>
    <row r="63" spans="1:19" ht="17.100000000000001" customHeight="1" x14ac:dyDescent="0.2">
      <c r="A63" s="1"/>
      <c r="B63" s="5"/>
      <c r="C63" s="9"/>
      <c r="D63" s="5"/>
      <c r="E63" s="5"/>
      <c r="F63" s="5"/>
      <c r="G63" s="948"/>
      <c r="H63" s="948"/>
      <c r="I63" s="948"/>
      <c r="J63" s="948"/>
      <c r="K63" s="948"/>
      <c r="L63" s="948"/>
      <c r="M63" s="948"/>
      <c r="N63" s="1"/>
      <c r="O63" s="1"/>
      <c r="P63" s="297"/>
      <c r="Q63" s="370"/>
      <c r="R63" s="947"/>
      <c r="S63"/>
    </row>
    <row r="64" spans="1:19" ht="17.100000000000001" customHeight="1" x14ac:dyDescent="0.2">
      <c r="A64" s="128" t="s">
        <v>142</v>
      </c>
      <c r="B64" s="945" t="s">
        <v>848</v>
      </c>
      <c r="C64" s="951"/>
      <c r="D64" s="951"/>
      <c r="E64" s="951"/>
      <c r="F64" s="951"/>
      <c r="G64" s="951"/>
      <c r="H64" s="951"/>
      <c r="I64" s="951"/>
      <c r="J64" s="951"/>
      <c r="K64" s="951"/>
      <c r="L64" s="951"/>
      <c r="M64" s="951"/>
      <c r="N64" s="128"/>
      <c r="O64" s="128"/>
      <c r="P64" s="128"/>
      <c r="Q64" s="381">
        <f>Q65</f>
        <v>125166000</v>
      </c>
      <c r="R64" s="947"/>
      <c r="S64"/>
    </row>
    <row r="65" spans="1:19" s="276" customFormat="1" ht="17.100000000000001" customHeight="1" x14ac:dyDescent="0.35">
      <c r="A65" s="697">
        <v>521119</v>
      </c>
      <c r="B65" s="1093" t="s">
        <v>56</v>
      </c>
      <c r="C65" s="1094"/>
      <c r="D65" s="1094"/>
      <c r="E65" s="1094"/>
      <c r="F65" s="1094"/>
      <c r="G65" s="1094"/>
      <c r="H65" s="1094"/>
      <c r="I65" s="1094"/>
      <c r="J65" s="1094"/>
      <c r="K65" s="1094"/>
      <c r="L65" s="1094"/>
      <c r="M65" s="18"/>
      <c r="N65" s="958"/>
      <c r="O65" s="958"/>
      <c r="P65" s="958"/>
      <c r="Q65" s="959">
        <f>Q66</f>
        <v>125166000</v>
      </c>
      <c r="R65" s="705" t="s">
        <v>562</v>
      </c>
    </row>
    <row r="66" spans="1:19" s="962" customFormat="1" ht="17.100000000000001" customHeight="1" x14ac:dyDescent="0.2">
      <c r="A66" s="20"/>
      <c r="B66" s="305" t="s">
        <v>19</v>
      </c>
      <c r="C66" s="18" t="s">
        <v>32</v>
      </c>
      <c r="D66" s="18"/>
      <c r="E66" s="42"/>
      <c r="F66" s="18"/>
      <c r="G66" s="19"/>
      <c r="H66" s="19"/>
      <c r="I66" s="19"/>
      <c r="J66" s="19"/>
      <c r="K66" s="19"/>
      <c r="L66" s="19"/>
      <c r="M66" s="19"/>
      <c r="N66" s="20"/>
      <c r="O66" s="20"/>
      <c r="P66" s="21"/>
      <c r="Q66" s="402">
        <f>Q67+Q71+Q76+Q81+Q86+Q91+Q96+Q101+Q106+Q111</f>
        <v>125166000</v>
      </c>
      <c r="R66" s="960"/>
      <c r="S66" s="961"/>
    </row>
    <row r="67" spans="1:19" s="696" customFormat="1" x14ac:dyDescent="0.2">
      <c r="A67" s="20"/>
      <c r="B67" s="18"/>
      <c r="C67" s="18" t="s">
        <v>684</v>
      </c>
      <c r="D67" s="18"/>
      <c r="E67" s="18"/>
      <c r="F67" s="19"/>
      <c r="G67" s="19"/>
      <c r="H67" s="19"/>
      <c r="I67" s="19"/>
      <c r="J67" s="19"/>
      <c r="K67" s="296"/>
      <c r="L67" s="19"/>
      <c r="M67" s="19"/>
      <c r="N67" s="20"/>
      <c r="O67" s="20"/>
      <c r="P67" s="296"/>
      <c r="Q67" s="33">
        <f>Q68+Q69</f>
        <v>21480000</v>
      </c>
      <c r="R67" s="943"/>
    </row>
    <row r="68" spans="1:19" s="276" customFormat="1" x14ac:dyDescent="0.2">
      <c r="A68" s="697"/>
      <c r="B68" s="1015"/>
      <c r="C68" s="963" t="s">
        <v>695</v>
      </c>
      <c r="D68" s="18" t="s">
        <v>9</v>
      </c>
      <c r="E68" s="19">
        <v>8</v>
      </c>
      <c r="F68" s="19" t="s">
        <v>10</v>
      </c>
      <c r="G68" s="19" t="s">
        <v>11</v>
      </c>
      <c r="H68" s="19">
        <v>4</v>
      </c>
      <c r="I68" s="19" t="s">
        <v>12</v>
      </c>
      <c r="J68" s="18" t="s">
        <v>11</v>
      </c>
      <c r="K68" s="18">
        <v>4</v>
      </c>
      <c r="L68" s="18" t="s">
        <v>8</v>
      </c>
      <c r="M68" s="18" t="s">
        <v>14</v>
      </c>
      <c r="N68" s="964">
        <f>K68*H68*E68</f>
        <v>128</v>
      </c>
      <c r="O68" s="20" t="s">
        <v>16</v>
      </c>
      <c r="P68" s="698">
        <v>160000</v>
      </c>
      <c r="Q68" s="33">
        <f t="shared" ref="Q68:Q69" si="3">N68*P68</f>
        <v>20480000</v>
      </c>
      <c r="R68" s="699"/>
    </row>
    <row r="69" spans="1:19" s="276" customFormat="1" x14ac:dyDescent="0.2">
      <c r="A69" s="697"/>
      <c r="B69" s="1015"/>
      <c r="C69" s="963" t="s">
        <v>677</v>
      </c>
      <c r="D69" s="18" t="s">
        <v>9</v>
      </c>
      <c r="E69" s="19"/>
      <c r="F69" s="19">
        <v>4</v>
      </c>
      <c r="G69" s="19" t="s">
        <v>8</v>
      </c>
      <c r="H69" s="19"/>
      <c r="I69" s="19"/>
      <c r="J69" s="18"/>
      <c r="K69" s="18"/>
      <c r="L69" s="18" t="s">
        <v>14</v>
      </c>
      <c r="M69" s="19"/>
      <c r="N69" s="964">
        <f>F69</f>
        <v>4</v>
      </c>
      <c r="O69" s="20" t="s">
        <v>236</v>
      </c>
      <c r="P69" s="698">
        <v>250000</v>
      </c>
      <c r="Q69" s="33">
        <f t="shared" si="3"/>
        <v>1000000</v>
      </c>
      <c r="R69" s="699"/>
    </row>
    <row r="70" spans="1:19" s="696" customFormat="1" x14ac:dyDescent="0.2">
      <c r="A70" s="20"/>
      <c r="B70" s="18"/>
      <c r="C70" s="42"/>
      <c r="D70" s="18"/>
      <c r="E70" s="18"/>
      <c r="F70" s="19"/>
      <c r="G70" s="19"/>
      <c r="H70" s="19"/>
      <c r="I70" s="19"/>
      <c r="J70" s="19"/>
      <c r="K70" s="296"/>
      <c r="L70" s="19"/>
      <c r="M70" s="19"/>
      <c r="N70" s="20"/>
      <c r="O70" s="20"/>
      <c r="P70" s="296"/>
      <c r="Q70" s="402"/>
      <c r="R70" s="965"/>
    </row>
    <row r="71" spans="1:19" s="696" customFormat="1" x14ac:dyDescent="0.2">
      <c r="A71" s="20"/>
      <c r="B71" s="305"/>
      <c r="C71" s="18" t="s">
        <v>685</v>
      </c>
      <c r="D71" s="18"/>
      <c r="E71" s="18"/>
      <c r="F71" s="18"/>
      <c r="G71" s="18"/>
      <c r="H71" s="18"/>
      <c r="I71" s="18"/>
      <c r="J71" s="18"/>
      <c r="K71" s="18"/>
      <c r="L71" s="18"/>
      <c r="M71" s="19"/>
      <c r="N71" s="20"/>
      <c r="O71" s="20"/>
      <c r="P71" s="18"/>
      <c r="Q71" s="402">
        <f>SUM(Q72:Q74)</f>
        <v>9140000</v>
      </c>
      <c r="R71" s="965"/>
    </row>
    <row r="72" spans="1:19" s="696" customFormat="1" x14ac:dyDescent="0.2">
      <c r="A72" s="20"/>
      <c r="B72" s="18"/>
      <c r="C72" s="42" t="s">
        <v>84</v>
      </c>
      <c r="D72" s="18">
        <v>48</v>
      </c>
      <c r="E72" s="19" t="s">
        <v>10</v>
      </c>
      <c r="F72" s="19" t="s">
        <v>11</v>
      </c>
      <c r="G72" s="19">
        <v>3</v>
      </c>
      <c r="H72" s="19" t="s">
        <v>12</v>
      </c>
      <c r="I72" s="19" t="s">
        <v>11</v>
      </c>
      <c r="J72" s="19">
        <v>1</v>
      </c>
      <c r="K72" s="980" t="s">
        <v>8</v>
      </c>
      <c r="L72" s="19"/>
      <c r="M72" s="19"/>
      <c r="N72" s="20">
        <f t="shared" ref="N72:N73" si="4">D72*G72*J72</f>
        <v>144</v>
      </c>
      <c r="O72" s="20" t="s">
        <v>24</v>
      </c>
      <c r="P72" s="980">
        <v>45000</v>
      </c>
      <c r="Q72" s="402">
        <f t="shared" ref="Q72:Q89" si="5">N72*P72</f>
        <v>6480000</v>
      </c>
      <c r="R72" s="965"/>
    </row>
    <row r="73" spans="1:19" s="696" customFormat="1" x14ac:dyDescent="0.2">
      <c r="A73" s="20"/>
      <c r="B73" s="18"/>
      <c r="C73" s="42" t="s">
        <v>85</v>
      </c>
      <c r="D73" s="18">
        <v>48</v>
      </c>
      <c r="E73" s="19" t="s">
        <v>10</v>
      </c>
      <c r="F73" s="19" t="s">
        <v>11</v>
      </c>
      <c r="G73" s="19">
        <v>3</v>
      </c>
      <c r="H73" s="19" t="s">
        <v>12</v>
      </c>
      <c r="I73" s="19" t="s">
        <v>11</v>
      </c>
      <c r="J73" s="19">
        <v>1</v>
      </c>
      <c r="K73" s="980" t="s">
        <v>8</v>
      </c>
      <c r="L73" s="19"/>
      <c r="M73" s="19"/>
      <c r="N73" s="20">
        <f t="shared" si="4"/>
        <v>144</v>
      </c>
      <c r="O73" s="20" t="s">
        <v>24</v>
      </c>
      <c r="P73" s="980">
        <v>15000</v>
      </c>
      <c r="Q73" s="402">
        <f t="shared" si="5"/>
        <v>2160000</v>
      </c>
      <c r="R73" s="965"/>
    </row>
    <row r="74" spans="1:19" s="696" customFormat="1" x14ac:dyDescent="0.2">
      <c r="A74" s="20"/>
      <c r="B74" s="18"/>
      <c r="C74" s="42" t="s">
        <v>168</v>
      </c>
      <c r="D74" s="18"/>
      <c r="E74" s="18"/>
      <c r="F74" s="19"/>
      <c r="G74" s="19"/>
      <c r="H74" s="19"/>
      <c r="I74" s="19"/>
      <c r="J74" s="19"/>
      <c r="K74" s="980"/>
      <c r="L74" s="19"/>
      <c r="M74" s="19"/>
      <c r="N74" s="20">
        <v>1</v>
      </c>
      <c r="O74" s="20" t="s">
        <v>236</v>
      </c>
      <c r="P74" s="980">
        <v>500000</v>
      </c>
      <c r="Q74" s="402">
        <f t="shared" si="5"/>
        <v>500000</v>
      </c>
      <c r="R74" s="965"/>
    </row>
    <row r="75" spans="1:19" s="696" customFormat="1" x14ac:dyDescent="0.2">
      <c r="A75" s="20"/>
      <c r="B75" s="18"/>
      <c r="C75" s="42"/>
      <c r="D75" s="18"/>
      <c r="E75" s="18"/>
      <c r="F75" s="19"/>
      <c r="G75" s="19"/>
      <c r="H75" s="19"/>
      <c r="I75" s="19"/>
      <c r="J75" s="19"/>
      <c r="K75" s="980"/>
      <c r="L75" s="19"/>
      <c r="M75" s="19"/>
      <c r="N75" s="20"/>
      <c r="O75" s="20"/>
      <c r="P75" s="980"/>
      <c r="Q75" s="402"/>
      <c r="R75" s="965"/>
    </row>
    <row r="76" spans="1:19" s="696" customFormat="1" x14ac:dyDescent="0.2">
      <c r="A76" s="20"/>
      <c r="B76" s="973"/>
      <c r="C76" s="1101" t="s">
        <v>512</v>
      </c>
      <c r="D76" s="1101"/>
      <c r="E76" s="1101"/>
      <c r="F76" s="1101"/>
      <c r="G76" s="1101"/>
      <c r="H76" s="1101"/>
      <c r="I76" s="1101"/>
      <c r="J76" s="974"/>
      <c r="K76" s="974"/>
      <c r="L76" s="974"/>
      <c r="M76" s="19"/>
      <c r="N76" s="20"/>
      <c r="O76" s="20"/>
      <c r="P76" s="974"/>
      <c r="Q76" s="402">
        <f>SUM(Q77:Q79)</f>
        <v>13520000</v>
      </c>
      <c r="R76" s="965"/>
    </row>
    <row r="77" spans="1:19" s="696" customFormat="1" x14ac:dyDescent="0.2">
      <c r="A77" s="20"/>
      <c r="B77" s="990"/>
      <c r="C77" s="42" t="s">
        <v>84</v>
      </c>
      <c r="D77" s="973">
        <v>48</v>
      </c>
      <c r="E77" s="977" t="s">
        <v>10</v>
      </c>
      <c r="F77" s="977" t="s">
        <v>11</v>
      </c>
      <c r="G77" s="977">
        <v>1</v>
      </c>
      <c r="H77" s="977" t="s">
        <v>11</v>
      </c>
      <c r="I77" s="977">
        <v>4</v>
      </c>
      <c r="J77" s="977" t="s">
        <v>8</v>
      </c>
      <c r="K77" s="980"/>
      <c r="L77" s="1016"/>
      <c r="M77" s="19"/>
      <c r="N77" s="20">
        <f>D77*G77*I77</f>
        <v>192</v>
      </c>
      <c r="O77" s="20" t="s">
        <v>24</v>
      </c>
      <c r="P77" s="980">
        <v>45000</v>
      </c>
      <c r="Q77" s="402">
        <f t="shared" si="5"/>
        <v>8640000</v>
      </c>
      <c r="R77" s="965"/>
    </row>
    <row r="78" spans="1:19" s="696" customFormat="1" x14ac:dyDescent="0.2">
      <c r="A78" s="20"/>
      <c r="B78" s="990"/>
      <c r="C78" s="42" t="s">
        <v>85</v>
      </c>
      <c r="D78" s="973">
        <v>48</v>
      </c>
      <c r="E78" s="977" t="s">
        <v>10</v>
      </c>
      <c r="F78" s="977" t="s">
        <v>11</v>
      </c>
      <c r="G78" s="977">
        <v>1</v>
      </c>
      <c r="H78" s="977" t="s">
        <v>11</v>
      </c>
      <c r="I78" s="977">
        <v>4</v>
      </c>
      <c r="J78" s="977" t="s">
        <v>8</v>
      </c>
      <c r="K78" s="980"/>
      <c r="L78" s="1016"/>
      <c r="M78" s="19"/>
      <c r="N78" s="20">
        <f>D78*G78*I78</f>
        <v>192</v>
      </c>
      <c r="O78" s="20" t="s">
        <v>24</v>
      </c>
      <c r="P78" s="980">
        <v>15000</v>
      </c>
      <c r="Q78" s="402">
        <f t="shared" si="5"/>
        <v>2880000</v>
      </c>
      <c r="R78" s="965"/>
    </row>
    <row r="79" spans="1:19" s="696" customFormat="1" x14ac:dyDescent="0.2">
      <c r="A79" s="20"/>
      <c r="B79" s="990"/>
      <c r="C79" s="42" t="s">
        <v>168</v>
      </c>
      <c r="D79" s="973"/>
      <c r="E79" s="977"/>
      <c r="F79" s="977"/>
      <c r="G79" s="977"/>
      <c r="H79" s="977">
        <v>4</v>
      </c>
      <c r="I79" s="977" t="s">
        <v>8</v>
      </c>
      <c r="J79" s="977"/>
      <c r="K79" s="980"/>
      <c r="L79" s="1016"/>
      <c r="M79" s="19"/>
      <c r="N79" s="20">
        <v>4</v>
      </c>
      <c r="O79" s="20" t="s">
        <v>236</v>
      </c>
      <c r="P79" s="980">
        <v>500000</v>
      </c>
      <c r="Q79" s="402">
        <f t="shared" si="5"/>
        <v>2000000</v>
      </c>
      <c r="R79" s="965"/>
    </row>
    <row r="80" spans="1:19" s="696" customFormat="1" x14ac:dyDescent="0.2">
      <c r="A80" s="20"/>
      <c r="B80" s="990"/>
      <c r="C80" s="42"/>
      <c r="D80" s="973"/>
      <c r="E80" s="977"/>
      <c r="F80" s="977"/>
      <c r="G80" s="977"/>
      <c r="H80" s="977"/>
      <c r="I80" s="977"/>
      <c r="J80" s="977"/>
      <c r="K80" s="980"/>
      <c r="L80" s="1016"/>
      <c r="M80" s="19"/>
      <c r="N80" s="20"/>
      <c r="O80" s="20"/>
      <c r="P80" s="980"/>
      <c r="Q80" s="402"/>
      <c r="R80" s="965"/>
    </row>
    <row r="81" spans="1:18" s="696" customFormat="1" x14ac:dyDescent="0.2">
      <c r="A81" s="20"/>
      <c r="B81" s="973"/>
      <c r="C81" s="1101" t="s">
        <v>515</v>
      </c>
      <c r="D81" s="1101"/>
      <c r="E81" s="1101"/>
      <c r="F81" s="1101"/>
      <c r="G81" s="1101"/>
      <c r="H81" s="1101"/>
      <c r="I81" s="974"/>
      <c r="J81" s="974"/>
      <c r="K81" s="974"/>
      <c r="L81" s="974"/>
      <c r="M81" s="19"/>
      <c r="N81" s="20"/>
      <c r="O81" s="20"/>
      <c r="P81" s="974"/>
      <c r="Q81" s="402">
        <f>SUM(Q82:Q84)</f>
        <v>13520000</v>
      </c>
      <c r="R81" s="965"/>
    </row>
    <row r="82" spans="1:18" s="696" customFormat="1" x14ac:dyDescent="0.2">
      <c r="A82" s="20"/>
      <c r="B82" s="990"/>
      <c r="C82" s="42" t="s">
        <v>84</v>
      </c>
      <c r="D82" s="973">
        <v>48</v>
      </c>
      <c r="E82" s="977" t="s">
        <v>10</v>
      </c>
      <c r="F82" s="977" t="s">
        <v>11</v>
      </c>
      <c r="G82" s="977">
        <v>1</v>
      </c>
      <c r="H82" s="977" t="s">
        <v>11</v>
      </c>
      <c r="I82" s="977">
        <v>4</v>
      </c>
      <c r="J82" s="977" t="s">
        <v>8</v>
      </c>
      <c r="K82" s="980"/>
      <c r="L82" s="1016"/>
      <c r="M82" s="19"/>
      <c r="N82" s="20">
        <f t="shared" ref="N82:N83" si="6">D82*G82*I82</f>
        <v>192</v>
      </c>
      <c r="O82" s="20" t="s">
        <v>24</v>
      </c>
      <c r="P82" s="980">
        <v>45000</v>
      </c>
      <c r="Q82" s="402">
        <f t="shared" si="5"/>
        <v>8640000</v>
      </c>
      <c r="R82" s="965"/>
    </row>
    <row r="83" spans="1:18" s="696" customFormat="1" x14ac:dyDescent="0.2">
      <c r="A83" s="20"/>
      <c r="B83" s="990"/>
      <c r="C83" s="42" t="s">
        <v>85</v>
      </c>
      <c r="D83" s="973">
        <v>48</v>
      </c>
      <c r="E83" s="977" t="s">
        <v>10</v>
      </c>
      <c r="F83" s="977" t="s">
        <v>11</v>
      </c>
      <c r="G83" s="977">
        <v>1</v>
      </c>
      <c r="H83" s="977" t="s">
        <v>11</v>
      </c>
      <c r="I83" s="977">
        <v>4</v>
      </c>
      <c r="J83" s="977" t="s">
        <v>8</v>
      </c>
      <c r="K83" s="980"/>
      <c r="L83" s="1016"/>
      <c r="M83" s="19"/>
      <c r="N83" s="20">
        <f t="shared" si="6"/>
        <v>192</v>
      </c>
      <c r="O83" s="20" t="s">
        <v>24</v>
      </c>
      <c r="P83" s="980">
        <v>15000</v>
      </c>
      <c r="Q83" s="402">
        <f t="shared" si="5"/>
        <v>2880000</v>
      </c>
      <c r="R83" s="965"/>
    </row>
    <row r="84" spans="1:18" s="696" customFormat="1" x14ac:dyDescent="0.2">
      <c r="A84" s="20"/>
      <c r="B84" s="990"/>
      <c r="C84" s="42" t="s">
        <v>168</v>
      </c>
      <c r="D84" s="973"/>
      <c r="E84" s="977"/>
      <c r="F84" s="977"/>
      <c r="G84" s="977"/>
      <c r="H84" s="977">
        <v>4</v>
      </c>
      <c r="I84" s="977" t="s">
        <v>8</v>
      </c>
      <c r="J84" s="977"/>
      <c r="K84" s="980"/>
      <c r="L84" s="1016"/>
      <c r="M84" s="19"/>
      <c r="N84" s="20">
        <v>4</v>
      </c>
      <c r="O84" s="20" t="s">
        <v>236</v>
      </c>
      <c r="P84" s="980">
        <v>500000</v>
      </c>
      <c r="Q84" s="402">
        <f t="shared" si="5"/>
        <v>2000000</v>
      </c>
      <c r="R84" s="965"/>
    </row>
    <row r="85" spans="1:18" s="696" customFormat="1" x14ac:dyDescent="0.2">
      <c r="A85" s="20"/>
      <c r="B85" s="990"/>
      <c r="C85" s="42"/>
      <c r="D85" s="973"/>
      <c r="E85" s="977"/>
      <c r="F85" s="977"/>
      <c r="G85" s="977"/>
      <c r="H85" s="977"/>
      <c r="I85" s="977"/>
      <c r="J85" s="977"/>
      <c r="K85" s="980"/>
      <c r="L85" s="1016"/>
      <c r="M85" s="19"/>
      <c r="N85" s="20"/>
      <c r="O85" s="20"/>
      <c r="P85" s="980"/>
      <c r="Q85" s="402"/>
      <c r="R85" s="965"/>
    </row>
    <row r="86" spans="1:18" s="696" customFormat="1" x14ac:dyDescent="0.2">
      <c r="A86" s="20"/>
      <c r="B86" s="973"/>
      <c r="C86" s="1100" t="s">
        <v>516</v>
      </c>
      <c r="D86" s="1100"/>
      <c r="E86" s="1100"/>
      <c r="F86" s="1100"/>
      <c r="G86" s="1100"/>
      <c r="H86" s="1100"/>
      <c r="I86" s="974"/>
      <c r="J86" s="974"/>
      <c r="K86" s="975"/>
      <c r="L86" s="976"/>
      <c r="M86" s="19"/>
      <c r="N86" s="20"/>
      <c r="O86" s="20"/>
      <c r="P86" s="975"/>
      <c r="Q86" s="402">
        <f>SUM(Q87:Q89)</f>
        <v>25320000</v>
      </c>
      <c r="R86" s="965"/>
    </row>
    <row r="87" spans="1:18" s="696" customFormat="1" x14ac:dyDescent="0.2">
      <c r="A87" s="20"/>
      <c r="B87" s="42"/>
      <c r="C87" s="42" t="s">
        <v>84</v>
      </c>
      <c r="D87" s="973">
        <v>62</v>
      </c>
      <c r="E87" s="977" t="s">
        <v>10</v>
      </c>
      <c r="F87" s="977" t="s">
        <v>11</v>
      </c>
      <c r="G87" s="977">
        <v>1</v>
      </c>
      <c r="H87" s="977" t="s">
        <v>11</v>
      </c>
      <c r="I87" s="977">
        <v>6</v>
      </c>
      <c r="J87" s="977" t="s">
        <v>8</v>
      </c>
      <c r="K87" s="978"/>
      <c r="L87" s="18"/>
      <c r="M87" s="19"/>
      <c r="N87" s="20">
        <f>D87*G87*I87</f>
        <v>372</v>
      </c>
      <c r="O87" s="20" t="s">
        <v>24</v>
      </c>
      <c r="P87" s="978">
        <v>45000</v>
      </c>
      <c r="Q87" s="402">
        <f t="shared" si="5"/>
        <v>16740000</v>
      </c>
      <c r="R87" s="965"/>
    </row>
    <row r="88" spans="1:18" s="696" customFormat="1" x14ac:dyDescent="0.2">
      <c r="A88" s="20"/>
      <c r="B88" s="42"/>
      <c r="C88" s="42" t="s">
        <v>85</v>
      </c>
      <c r="D88" s="973">
        <v>62</v>
      </c>
      <c r="E88" s="977" t="s">
        <v>10</v>
      </c>
      <c r="F88" s="977" t="s">
        <v>11</v>
      </c>
      <c r="G88" s="977">
        <v>1</v>
      </c>
      <c r="H88" s="977" t="s">
        <v>11</v>
      </c>
      <c r="I88" s="977">
        <v>6</v>
      </c>
      <c r="J88" s="977" t="s">
        <v>8</v>
      </c>
      <c r="K88" s="978"/>
      <c r="L88" s="18"/>
      <c r="M88" s="19"/>
      <c r="N88" s="20">
        <f>D88*G88*I88</f>
        <v>372</v>
      </c>
      <c r="O88" s="20" t="s">
        <v>24</v>
      </c>
      <c r="P88" s="978">
        <v>15000</v>
      </c>
      <c r="Q88" s="402">
        <f t="shared" si="5"/>
        <v>5580000</v>
      </c>
      <c r="R88" s="965"/>
    </row>
    <row r="89" spans="1:18" s="696" customFormat="1" x14ac:dyDescent="0.2">
      <c r="A89" s="20"/>
      <c r="B89" s="42"/>
      <c r="C89" s="42" t="s">
        <v>168</v>
      </c>
      <c r="D89" s="973"/>
      <c r="E89" s="977"/>
      <c r="F89" s="977"/>
      <c r="G89" s="977"/>
      <c r="H89" s="977">
        <v>6</v>
      </c>
      <c r="I89" s="977" t="s">
        <v>8</v>
      </c>
      <c r="J89" s="977"/>
      <c r="K89" s="980"/>
      <c r="L89" s="1016"/>
      <c r="M89" s="19"/>
      <c r="N89" s="20">
        <f>H89</f>
        <v>6</v>
      </c>
      <c r="O89" s="20" t="s">
        <v>236</v>
      </c>
      <c r="P89" s="980">
        <v>500000</v>
      </c>
      <c r="Q89" s="402">
        <f t="shared" si="5"/>
        <v>3000000</v>
      </c>
      <c r="R89" s="965"/>
    </row>
    <row r="90" spans="1:18" s="696" customFormat="1" x14ac:dyDescent="0.2">
      <c r="A90" s="20"/>
      <c r="B90" s="42"/>
      <c r="C90" s="42"/>
      <c r="D90" s="990"/>
      <c r="E90" s="974"/>
      <c r="F90" s="977"/>
      <c r="G90" s="977"/>
      <c r="H90" s="977"/>
      <c r="I90" s="977"/>
      <c r="J90" s="977"/>
      <c r="K90" s="980"/>
      <c r="L90" s="991"/>
      <c r="M90" s="19"/>
      <c r="N90" s="20"/>
      <c r="O90" s="20"/>
      <c r="P90" s="980"/>
      <c r="Q90" s="402"/>
      <c r="R90" s="965"/>
    </row>
    <row r="91" spans="1:18" s="696" customFormat="1" x14ac:dyDescent="0.2">
      <c r="A91" s="20"/>
      <c r="B91" s="973"/>
      <c r="C91" s="1101" t="s">
        <v>517</v>
      </c>
      <c r="D91" s="1101"/>
      <c r="E91" s="1101"/>
      <c r="F91" s="1101"/>
      <c r="G91" s="1101"/>
      <c r="H91" s="1101"/>
      <c r="I91" s="1101"/>
      <c r="J91" s="974"/>
      <c r="K91" s="975"/>
      <c r="L91" s="992"/>
      <c r="M91" s="19"/>
      <c r="N91" s="20"/>
      <c r="O91" s="20"/>
      <c r="P91" s="975"/>
      <c r="Q91" s="402">
        <f>SUM(Q92:Q94)</f>
        <v>7260000</v>
      </c>
      <c r="R91" s="965"/>
    </row>
    <row r="92" spans="1:18" s="696" customFormat="1" x14ac:dyDescent="0.2">
      <c r="A92" s="20"/>
      <c r="B92" s="42"/>
      <c r="C92" s="42" t="s">
        <v>84</v>
      </c>
      <c r="D92" s="973">
        <v>32</v>
      </c>
      <c r="E92" s="977" t="s">
        <v>10</v>
      </c>
      <c r="F92" s="977" t="s">
        <v>11</v>
      </c>
      <c r="G92" s="977">
        <v>1</v>
      </c>
      <c r="H92" s="977" t="s">
        <v>11</v>
      </c>
      <c r="I92" s="977">
        <v>3</v>
      </c>
      <c r="J92" s="977" t="s">
        <v>8</v>
      </c>
      <c r="K92" s="978"/>
      <c r="L92" s="993"/>
      <c r="M92" s="19"/>
      <c r="N92" s="994">
        <f>D92*G92*I92</f>
        <v>96</v>
      </c>
      <c r="O92" s="20" t="s">
        <v>24</v>
      </c>
      <c r="P92" s="978">
        <v>45000</v>
      </c>
      <c r="Q92" s="402">
        <f t="shared" ref="Q92:Q94" si="7">N92*P92</f>
        <v>4320000</v>
      </c>
      <c r="R92" s="965"/>
    </row>
    <row r="93" spans="1:18" s="696" customFormat="1" x14ac:dyDescent="0.2">
      <c r="A93" s="20"/>
      <c r="B93" s="42"/>
      <c r="C93" s="42" t="s">
        <v>85</v>
      </c>
      <c r="D93" s="973">
        <v>32</v>
      </c>
      <c r="E93" s="977" t="s">
        <v>10</v>
      </c>
      <c r="F93" s="977" t="s">
        <v>11</v>
      </c>
      <c r="G93" s="977">
        <v>1</v>
      </c>
      <c r="H93" s="977" t="s">
        <v>11</v>
      </c>
      <c r="I93" s="977">
        <v>3</v>
      </c>
      <c r="J93" s="977" t="s">
        <v>8</v>
      </c>
      <c r="K93" s="978"/>
      <c r="L93" s="295"/>
      <c r="M93" s="19"/>
      <c r="N93" s="994">
        <f>D93*G93*I93</f>
        <v>96</v>
      </c>
      <c r="O93" s="20" t="s">
        <v>24</v>
      </c>
      <c r="P93" s="978">
        <v>15000</v>
      </c>
      <c r="Q93" s="402">
        <f t="shared" si="7"/>
        <v>1440000</v>
      </c>
      <c r="R93" s="965"/>
    </row>
    <row r="94" spans="1:18" s="696" customFormat="1" x14ac:dyDescent="0.2">
      <c r="A94" s="20"/>
      <c r="B94" s="42"/>
      <c r="C94" s="42" t="s">
        <v>168</v>
      </c>
      <c r="D94" s="973"/>
      <c r="E94" s="977"/>
      <c r="F94" s="977"/>
      <c r="G94" s="977"/>
      <c r="H94" s="977">
        <v>3</v>
      </c>
      <c r="I94" s="977" t="s">
        <v>8</v>
      </c>
      <c r="J94" s="977"/>
      <c r="K94" s="980"/>
      <c r="L94" s="995"/>
      <c r="M94" s="19"/>
      <c r="N94" s="20">
        <f>H94</f>
        <v>3</v>
      </c>
      <c r="O94" s="20" t="s">
        <v>236</v>
      </c>
      <c r="P94" s="980">
        <v>500000</v>
      </c>
      <c r="Q94" s="402">
        <f t="shared" si="7"/>
        <v>1500000</v>
      </c>
      <c r="R94" s="965"/>
    </row>
    <row r="95" spans="1:18" s="696" customFormat="1" x14ac:dyDescent="0.2">
      <c r="A95" s="20"/>
      <c r="B95" s="42"/>
      <c r="C95" s="42"/>
      <c r="D95" s="990"/>
      <c r="E95" s="974"/>
      <c r="F95" s="977"/>
      <c r="G95" s="977"/>
      <c r="H95" s="977"/>
      <c r="I95" s="977"/>
      <c r="J95" s="977"/>
      <c r="K95" s="980"/>
      <c r="L95" s="995"/>
      <c r="M95" s="19"/>
      <c r="N95" s="20"/>
      <c r="O95" s="20"/>
      <c r="P95" s="980"/>
      <c r="Q95" s="402"/>
      <c r="R95" s="965"/>
    </row>
    <row r="96" spans="1:18" s="696" customFormat="1" x14ac:dyDescent="0.2">
      <c r="A96" s="20"/>
      <c r="B96" s="305"/>
      <c r="C96" s="18" t="s">
        <v>686</v>
      </c>
      <c r="D96" s="18"/>
      <c r="E96" s="18"/>
      <c r="F96" s="18"/>
      <c r="G96" s="18"/>
      <c r="H96" s="18"/>
      <c r="I96" s="18"/>
      <c r="J96" s="18"/>
      <c r="K96" s="18"/>
      <c r="L96" s="18"/>
      <c r="M96" s="19"/>
      <c r="N96" s="20"/>
      <c r="O96" s="20"/>
      <c r="P96" s="18"/>
      <c r="Q96" s="402">
        <f>SUM(Q97:Q99)</f>
        <v>6010000</v>
      </c>
      <c r="R96" s="965"/>
    </row>
    <row r="97" spans="1:18" s="696" customFormat="1" x14ac:dyDescent="0.2">
      <c r="A97" s="20"/>
      <c r="B97" s="18"/>
      <c r="C97" s="42" t="s">
        <v>84</v>
      </c>
      <c r="D97" s="18">
        <v>48</v>
      </c>
      <c r="E97" s="19" t="s">
        <v>10</v>
      </c>
      <c r="F97" s="19" t="s">
        <v>11</v>
      </c>
      <c r="G97" s="19">
        <v>2</v>
      </c>
      <c r="H97" s="19" t="s">
        <v>12</v>
      </c>
      <c r="I97" s="19" t="s">
        <v>11</v>
      </c>
      <c r="J97" s="19">
        <v>1</v>
      </c>
      <c r="K97" s="980" t="s">
        <v>8</v>
      </c>
      <c r="L97" s="19"/>
      <c r="M97" s="19"/>
      <c r="N97" s="20">
        <f t="shared" ref="N97:N98" si="8">D97*G97*J97</f>
        <v>96</v>
      </c>
      <c r="O97" s="20" t="s">
        <v>24</v>
      </c>
      <c r="P97" s="980">
        <v>45000</v>
      </c>
      <c r="Q97" s="402">
        <f t="shared" ref="Q97:Q99" si="9">N97*P97</f>
        <v>4320000</v>
      </c>
      <c r="R97" s="965"/>
    </row>
    <row r="98" spans="1:18" s="696" customFormat="1" x14ac:dyDescent="0.2">
      <c r="A98" s="20"/>
      <c r="B98" s="18"/>
      <c r="C98" s="42" t="s">
        <v>85</v>
      </c>
      <c r="D98" s="18">
        <v>48</v>
      </c>
      <c r="E98" s="19" t="s">
        <v>10</v>
      </c>
      <c r="F98" s="19" t="s">
        <v>11</v>
      </c>
      <c r="G98" s="19">
        <v>2</v>
      </c>
      <c r="H98" s="19" t="s">
        <v>12</v>
      </c>
      <c r="I98" s="19" t="s">
        <v>11</v>
      </c>
      <c r="J98" s="19">
        <v>1</v>
      </c>
      <c r="K98" s="980" t="s">
        <v>8</v>
      </c>
      <c r="L98" s="19"/>
      <c r="M98" s="19"/>
      <c r="N98" s="20">
        <f t="shared" si="8"/>
        <v>96</v>
      </c>
      <c r="O98" s="20" t="s">
        <v>24</v>
      </c>
      <c r="P98" s="980">
        <v>15000</v>
      </c>
      <c r="Q98" s="402">
        <f t="shared" si="9"/>
        <v>1440000</v>
      </c>
      <c r="R98" s="965"/>
    </row>
    <row r="99" spans="1:18" s="696" customFormat="1" x14ac:dyDescent="0.2">
      <c r="A99" s="20"/>
      <c r="B99" s="18"/>
      <c r="C99" s="42" t="s">
        <v>168</v>
      </c>
      <c r="D99" s="18"/>
      <c r="E99" s="18"/>
      <c r="F99" s="19"/>
      <c r="G99" s="19"/>
      <c r="H99" s="19"/>
      <c r="I99" s="19"/>
      <c r="J99" s="19"/>
      <c r="K99" s="980"/>
      <c r="L99" s="19"/>
      <c r="M99" s="19"/>
      <c r="N99" s="20">
        <v>1</v>
      </c>
      <c r="O99" s="20" t="s">
        <v>236</v>
      </c>
      <c r="P99" s="980">
        <v>250000</v>
      </c>
      <c r="Q99" s="402">
        <f t="shared" si="9"/>
        <v>250000</v>
      </c>
      <c r="R99" s="965"/>
    </row>
    <row r="100" spans="1:18" s="696" customFormat="1" x14ac:dyDescent="0.2">
      <c r="A100" s="20"/>
      <c r="B100" s="18"/>
      <c r="C100" s="42"/>
      <c r="D100" s="18"/>
      <c r="E100" s="18"/>
      <c r="F100" s="19"/>
      <c r="G100" s="19"/>
      <c r="H100" s="19"/>
      <c r="I100" s="19"/>
      <c r="J100" s="19"/>
      <c r="K100" s="980"/>
      <c r="L100" s="19"/>
      <c r="M100" s="19"/>
      <c r="N100" s="20"/>
      <c r="O100" s="20"/>
      <c r="P100" s="980"/>
      <c r="Q100" s="402"/>
      <c r="R100" s="965"/>
    </row>
    <row r="101" spans="1:18" s="696" customFormat="1" x14ac:dyDescent="0.2">
      <c r="A101" s="20"/>
      <c r="B101" s="305"/>
      <c r="C101" s="18" t="s">
        <v>693</v>
      </c>
      <c r="D101" s="18"/>
      <c r="E101" s="18"/>
      <c r="F101" s="18"/>
      <c r="G101" s="18"/>
      <c r="H101" s="18"/>
      <c r="I101" s="18"/>
      <c r="J101" s="18"/>
      <c r="K101" s="18"/>
      <c r="L101" s="18"/>
      <c r="M101" s="19"/>
      <c r="N101" s="20"/>
      <c r="O101" s="20"/>
      <c r="P101" s="18"/>
      <c r="Q101" s="402">
        <f>SUM(Q102:Q104)</f>
        <v>17780000</v>
      </c>
      <c r="R101" s="965"/>
    </row>
    <row r="102" spans="1:18" s="696" customFormat="1" x14ac:dyDescent="0.2">
      <c r="A102" s="20"/>
      <c r="B102" s="18"/>
      <c r="C102" s="42" t="s">
        <v>84</v>
      </c>
      <c r="D102" s="18">
        <v>48</v>
      </c>
      <c r="E102" s="19" t="s">
        <v>10</v>
      </c>
      <c r="F102" s="19" t="s">
        <v>11</v>
      </c>
      <c r="G102" s="19">
        <v>2</v>
      </c>
      <c r="H102" s="19" t="s">
        <v>12</v>
      </c>
      <c r="I102" s="19" t="s">
        <v>11</v>
      </c>
      <c r="J102" s="19">
        <v>3</v>
      </c>
      <c r="K102" s="980" t="s">
        <v>8</v>
      </c>
      <c r="L102" s="19"/>
      <c r="M102" s="19"/>
      <c r="N102" s="20">
        <f t="shared" ref="N102:N103" si="10">D102*G102*J102</f>
        <v>288</v>
      </c>
      <c r="O102" s="20" t="s">
        <v>24</v>
      </c>
      <c r="P102" s="980">
        <v>45000</v>
      </c>
      <c r="Q102" s="402">
        <f t="shared" ref="Q102:Q104" si="11">N102*P102</f>
        <v>12960000</v>
      </c>
      <c r="R102" s="965"/>
    </row>
    <row r="103" spans="1:18" s="696" customFormat="1" x14ac:dyDescent="0.2">
      <c r="A103" s="20"/>
      <c r="B103" s="18"/>
      <c r="C103" s="42" t="s">
        <v>85</v>
      </c>
      <c r="D103" s="18">
        <v>48</v>
      </c>
      <c r="E103" s="19" t="s">
        <v>10</v>
      </c>
      <c r="F103" s="19" t="s">
        <v>11</v>
      </c>
      <c r="G103" s="19">
        <v>2</v>
      </c>
      <c r="H103" s="19" t="s">
        <v>12</v>
      </c>
      <c r="I103" s="19" t="s">
        <v>11</v>
      </c>
      <c r="J103" s="19">
        <v>3</v>
      </c>
      <c r="K103" s="980" t="s">
        <v>8</v>
      </c>
      <c r="L103" s="19"/>
      <c r="M103" s="19"/>
      <c r="N103" s="20">
        <f t="shared" si="10"/>
        <v>288</v>
      </c>
      <c r="O103" s="20" t="s">
        <v>24</v>
      </c>
      <c r="P103" s="980">
        <v>15000</v>
      </c>
      <c r="Q103" s="402">
        <f t="shared" si="11"/>
        <v>4320000</v>
      </c>
      <c r="R103" s="965"/>
    </row>
    <row r="104" spans="1:18" s="696" customFormat="1" x14ac:dyDescent="0.2">
      <c r="A104" s="20"/>
      <c r="B104" s="18"/>
      <c r="C104" s="42" t="s">
        <v>168</v>
      </c>
      <c r="D104" s="18"/>
      <c r="E104" s="18"/>
      <c r="F104" s="19"/>
      <c r="G104" s="19"/>
      <c r="H104" s="19"/>
      <c r="I104" s="19"/>
      <c r="J104" s="19"/>
      <c r="K104" s="980"/>
      <c r="L104" s="19"/>
      <c r="M104" s="19"/>
      <c r="N104" s="20">
        <v>1</v>
      </c>
      <c r="O104" s="20" t="s">
        <v>236</v>
      </c>
      <c r="P104" s="980">
        <v>500000</v>
      </c>
      <c r="Q104" s="402">
        <f t="shared" si="11"/>
        <v>500000</v>
      </c>
      <c r="R104" s="965"/>
    </row>
    <row r="105" spans="1:18" s="696" customFormat="1" x14ac:dyDescent="0.2">
      <c r="A105" s="20"/>
      <c r="B105" s="18"/>
      <c r="C105" s="42"/>
      <c r="D105" s="18"/>
      <c r="E105" s="18"/>
      <c r="F105" s="19"/>
      <c r="G105" s="19"/>
      <c r="H105" s="19"/>
      <c r="I105" s="19"/>
      <c r="J105" s="19"/>
      <c r="K105" s="980"/>
      <c r="L105" s="19"/>
      <c r="M105" s="19"/>
      <c r="N105" s="20"/>
      <c r="O105" s="20"/>
      <c r="P105" s="980"/>
      <c r="Q105" s="402"/>
      <c r="R105" s="965"/>
    </row>
    <row r="106" spans="1:18" s="696" customFormat="1" x14ac:dyDescent="0.2">
      <c r="A106" s="20"/>
      <c r="B106" s="305"/>
      <c r="C106" s="18" t="s">
        <v>951</v>
      </c>
      <c r="D106" s="18"/>
      <c r="E106" s="18"/>
      <c r="F106" s="18"/>
      <c r="G106" s="18"/>
      <c r="H106" s="18"/>
      <c r="I106" s="18"/>
      <c r="J106" s="18"/>
      <c r="K106" s="18"/>
      <c r="L106" s="18"/>
      <c r="M106" s="19"/>
      <c r="N106" s="20"/>
      <c r="O106" s="20"/>
      <c r="P106" s="18"/>
      <c r="Q106" s="402">
        <f>SUM(Q107:Q109)</f>
        <v>3130000</v>
      </c>
      <c r="R106" s="965"/>
    </row>
    <row r="107" spans="1:18" s="696" customFormat="1" x14ac:dyDescent="0.2">
      <c r="A107" s="20"/>
      <c r="B107" s="18"/>
      <c r="C107" s="42" t="s">
        <v>84</v>
      </c>
      <c r="D107" s="18">
        <v>48</v>
      </c>
      <c r="E107" s="19" t="s">
        <v>10</v>
      </c>
      <c r="F107" s="19" t="s">
        <v>11</v>
      </c>
      <c r="G107" s="19">
        <v>1</v>
      </c>
      <c r="H107" s="19" t="s">
        <v>12</v>
      </c>
      <c r="I107" s="19" t="s">
        <v>11</v>
      </c>
      <c r="J107" s="19">
        <v>1</v>
      </c>
      <c r="K107" s="980" t="s">
        <v>8</v>
      </c>
      <c r="L107" s="19"/>
      <c r="M107" s="19"/>
      <c r="N107" s="20">
        <f t="shared" ref="N107:N108" si="12">D107*G107*J107</f>
        <v>48</v>
      </c>
      <c r="O107" s="20" t="s">
        <v>24</v>
      </c>
      <c r="P107" s="980">
        <v>45000</v>
      </c>
      <c r="Q107" s="402">
        <f t="shared" ref="Q107:Q109" si="13">N107*P107</f>
        <v>2160000</v>
      </c>
      <c r="R107" s="965"/>
    </row>
    <row r="108" spans="1:18" s="696" customFormat="1" x14ac:dyDescent="0.2">
      <c r="A108" s="20"/>
      <c r="B108" s="18"/>
      <c r="C108" s="42" t="s">
        <v>85</v>
      </c>
      <c r="D108" s="18">
        <v>48</v>
      </c>
      <c r="E108" s="19" t="s">
        <v>10</v>
      </c>
      <c r="F108" s="19" t="s">
        <v>11</v>
      </c>
      <c r="G108" s="19">
        <v>1</v>
      </c>
      <c r="H108" s="19" t="s">
        <v>12</v>
      </c>
      <c r="I108" s="19" t="s">
        <v>11</v>
      </c>
      <c r="J108" s="19">
        <v>1</v>
      </c>
      <c r="K108" s="980" t="s">
        <v>8</v>
      </c>
      <c r="L108" s="19"/>
      <c r="M108" s="19"/>
      <c r="N108" s="20">
        <f t="shared" si="12"/>
        <v>48</v>
      </c>
      <c r="O108" s="20" t="s">
        <v>24</v>
      </c>
      <c r="P108" s="980">
        <v>15000</v>
      </c>
      <c r="Q108" s="402">
        <f t="shared" si="13"/>
        <v>720000</v>
      </c>
      <c r="R108" s="965"/>
    </row>
    <row r="109" spans="1:18" s="696" customFormat="1" x14ac:dyDescent="0.2">
      <c r="A109" s="20"/>
      <c r="B109" s="18"/>
      <c r="C109" s="42" t="s">
        <v>168</v>
      </c>
      <c r="D109" s="18"/>
      <c r="E109" s="18"/>
      <c r="F109" s="19"/>
      <c r="G109" s="19"/>
      <c r="H109" s="19"/>
      <c r="I109" s="19"/>
      <c r="J109" s="19"/>
      <c r="K109" s="980"/>
      <c r="L109" s="19"/>
      <c r="M109" s="19"/>
      <c r="N109" s="20">
        <v>1</v>
      </c>
      <c r="O109" s="20" t="s">
        <v>236</v>
      </c>
      <c r="P109" s="980">
        <v>250000</v>
      </c>
      <c r="Q109" s="402">
        <f t="shared" si="13"/>
        <v>250000</v>
      </c>
      <c r="R109" s="965"/>
    </row>
    <row r="110" spans="1:18" s="696" customFormat="1" x14ac:dyDescent="0.2">
      <c r="A110" s="20"/>
      <c r="B110" s="18"/>
      <c r="C110" s="42"/>
      <c r="D110" s="18"/>
      <c r="E110" s="18"/>
      <c r="F110" s="19"/>
      <c r="G110" s="19"/>
      <c r="H110" s="19"/>
      <c r="I110" s="19"/>
      <c r="J110" s="19"/>
      <c r="K110" s="980"/>
      <c r="L110" s="19"/>
      <c r="M110" s="19"/>
      <c r="N110" s="20"/>
      <c r="O110" s="20"/>
      <c r="P110" s="980"/>
      <c r="Q110" s="402"/>
      <c r="R110" s="965"/>
    </row>
    <row r="111" spans="1:18" s="696" customFormat="1" x14ac:dyDescent="0.2">
      <c r="A111" s="20"/>
      <c r="B111" s="305"/>
      <c r="C111" s="18" t="s">
        <v>959</v>
      </c>
      <c r="D111" s="18"/>
      <c r="E111" s="18"/>
      <c r="F111" s="18"/>
      <c r="G111" s="18"/>
      <c r="H111" s="18"/>
      <c r="I111" s="18"/>
      <c r="J111" s="18"/>
      <c r="K111" s="18"/>
      <c r="L111" s="18"/>
      <c r="M111" s="19"/>
      <c r="N111" s="20"/>
      <c r="O111" s="20"/>
      <c r="P111" s="18"/>
      <c r="Q111" s="402">
        <f>SUM(Q112:Q114)</f>
        <v>8006000</v>
      </c>
      <c r="R111" s="965"/>
    </row>
    <row r="112" spans="1:18" s="696" customFormat="1" x14ac:dyDescent="0.2">
      <c r="A112" s="20"/>
      <c r="B112" s="18"/>
      <c r="C112" s="42" t="s">
        <v>84</v>
      </c>
      <c r="D112" s="18">
        <v>42</v>
      </c>
      <c r="E112" s="19" t="s">
        <v>10</v>
      </c>
      <c r="F112" s="19" t="s">
        <v>11</v>
      </c>
      <c r="G112" s="19">
        <v>3</v>
      </c>
      <c r="H112" s="19" t="s">
        <v>12</v>
      </c>
      <c r="I112" s="19" t="s">
        <v>11</v>
      </c>
      <c r="J112" s="19">
        <v>1</v>
      </c>
      <c r="K112" s="980" t="s">
        <v>8</v>
      </c>
      <c r="L112" s="19"/>
      <c r="M112" s="19"/>
      <c r="N112" s="20">
        <f t="shared" ref="N112:N113" si="14">D112*G112*J112</f>
        <v>126</v>
      </c>
      <c r="O112" s="20" t="s">
        <v>24</v>
      </c>
      <c r="P112" s="980">
        <v>45000</v>
      </c>
      <c r="Q112" s="402">
        <f t="shared" ref="Q112:Q114" si="15">N112*P112</f>
        <v>5670000</v>
      </c>
      <c r="R112" s="965"/>
    </row>
    <row r="113" spans="1:21" s="696" customFormat="1" x14ac:dyDescent="0.2">
      <c r="A113" s="20"/>
      <c r="B113" s="18"/>
      <c r="C113" s="42" t="s">
        <v>85</v>
      </c>
      <c r="D113" s="18">
        <v>42</v>
      </c>
      <c r="E113" s="19" t="s">
        <v>10</v>
      </c>
      <c r="F113" s="19" t="s">
        <v>11</v>
      </c>
      <c r="G113" s="19">
        <v>3</v>
      </c>
      <c r="H113" s="19" t="s">
        <v>12</v>
      </c>
      <c r="I113" s="19" t="s">
        <v>11</v>
      </c>
      <c r="J113" s="19">
        <v>1</v>
      </c>
      <c r="K113" s="980" t="s">
        <v>8</v>
      </c>
      <c r="L113" s="19"/>
      <c r="M113" s="19"/>
      <c r="N113" s="20">
        <f t="shared" si="14"/>
        <v>126</v>
      </c>
      <c r="O113" s="20" t="s">
        <v>24</v>
      </c>
      <c r="P113" s="980">
        <v>15000</v>
      </c>
      <c r="Q113" s="402">
        <f t="shared" si="15"/>
        <v>1890000</v>
      </c>
      <c r="R113" s="965"/>
    </row>
    <row r="114" spans="1:21" s="696" customFormat="1" x14ac:dyDescent="0.2">
      <c r="A114" s="20"/>
      <c r="B114" s="18"/>
      <c r="C114" s="42" t="s">
        <v>168</v>
      </c>
      <c r="D114" s="18"/>
      <c r="E114" s="18"/>
      <c r="F114" s="19"/>
      <c r="G114" s="19"/>
      <c r="H114" s="19"/>
      <c r="I114" s="19"/>
      <c r="J114" s="19"/>
      <c r="K114" s="980"/>
      <c r="L114" s="19"/>
      <c r="M114" s="19"/>
      <c r="N114" s="20">
        <v>1</v>
      </c>
      <c r="O114" s="20" t="s">
        <v>236</v>
      </c>
      <c r="P114" s="980">
        <v>446000</v>
      </c>
      <c r="Q114" s="402">
        <f t="shared" si="15"/>
        <v>446000</v>
      </c>
      <c r="R114" s="965"/>
      <c r="S114" s="1029"/>
    </row>
    <row r="115" spans="1:21" s="276" customFormat="1" ht="17.100000000000001" customHeight="1" x14ac:dyDescent="0.2">
      <c r="A115" s="20"/>
      <c r="B115" s="18"/>
      <c r="C115" s="42"/>
      <c r="D115" s="18"/>
      <c r="E115" s="18"/>
      <c r="F115" s="18"/>
      <c r="G115" s="19"/>
      <c r="H115" s="19"/>
      <c r="I115" s="19"/>
      <c r="J115" s="19"/>
      <c r="K115" s="19"/>
      <c r="L115" s="19"/>
      <c r="M115" s="19"/>
      <c r="N115" s="20"/>
      <c r="O115" s="20"/>
      <c r="P115" s="698"/>
      <c r="Q115" s="402"/>
      <c r="R115" s="434"/>
      <c r="S115" s="996"/>
      <c r="T115" s="996"/>
      <c r="U115" s="997"/>
    </row>
    <row r="116" spans="1:21" x14ac:dyDescent="0.2">
      <c r="A116" s="28"/>
      <c r="B116" s="1090" t="s">
        <v>612</v>
      </c>
      <c r="C116" s="1091"/>
      <c r="D116" s="1091"/>
      <c r="E116" s="1091"/>
      <c r="F116" s="1091"/>
      <c r="G116" s="1091"/>
      <c r="H116" s="1091"/>
      <c r="I116" s="1091"/>
      <c r="J116" s="1091"/>
      <c r="K116" s="1091"/>
      <c r="L116" s="1091"/>
      <c r="M116" s="1092"/>
      <c r="N116" s="30"/>
      <c r="O116" s="30"/>
      <c r="P116" s="30"/>
      <c r="Q116" s="393">
        <f>Q49+Q12</f>
        <v>245186000</v>
      </c>
      <c r="R116" s="28"/>
      <c r="T116" s="83"/>
    </row>
  </sheetData>
  <mergeCells count="17">
    <mergeCell ref="B65:L65"/>
    <mergeCell ref="R9:R10"/>
    <mergeCell ref="B11:M11"/>
    <mergeCell ref="B116:M116"/>
    <mergeCell ref="B27:L27"/>
    <mergeCell ref="B53:M53"/>
    <mergeCell ref="B54:L54"/>
    <mergeCell ref="C76:I76"/>
    <mergeCell ref="C81:H81"/>
    <mergeCell ref="C86:H86"/>
    <mergeCell ref="C91:I91"/>
    <mergeCell ref="A6:Q6"/>
    <mergeCell ref="A7:Q7"/>
    <mergeCell ref="A9:A10"/>
    <mergeCell ref="B9:M10"/>
    <mergeCell ref="N9:N10"/>
    <mergeCell ref="Q9:Q10"/>
  </mergeCells>
  <pageMargins left="1.2204724409448819" right="0" top="0.51181102362204722" bottom="0.51181102362204722" header="0.31496062992125984" footer="0.31496062992125984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4"/>
  <sheetViews>
    <sheetView view="pageBreakPreview" topLeftCell="A91" zoomScaleNormal="100" zoomScaleSheetLayoutView="100" workbookViewId="0">
      <selection activeCell="K111" sqref="K111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2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5" spans="1:19" ht="7.5" customHeight="1" x14ac:dyDescent="0.2"/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194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ht="6.75" customHeigh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ht="2.25" customHeight="1" x14ac:dyDescent="0.2"/>
    <row r="10" spans="1:19" x14ac:dyDescent="0.2">
      <c r="A10" s="1078" t="s">
        <v>1</v>
      </c>
      <c r="B10" s="1080" t="s">
        <v>2</v>
      </c>
      <c r="C10" s="1081"/>
      <c r="D10" s="1081"/>
      <c r="E10" s="1081"/>
      <c r="F10" s="1081"/>
      <c r="G10" s="1081"/>
      <c r="H10" s="1081"/>
      <c r="I10" s="1081"/>
      <c r="J10" s="1081"/>
      <c r="K10" s="1081"/>
      <c r="L10" s="1081"/>
      <c r="M10" s="1082"/>
      <c r="N10" s="1078" t="s">
        <v>0</v>
      </c>
      <c r="O10" s="464" t="s">
        <v>7</v>
      </c>
      <c r="P10" s="464" t="s">
        <v>6</v>
      </c>
      <c r="Q10" s="1080" t="s">
        <v>4</v>
      </c>
      <c r="R10" s="1086" t="s">
        <v>561</v>
      </c>
    </row>
    <row r="11" spans="1:19" x14ac:dyDescent="0.2">
      <c r="A11" s="1079"/>
      <c r="B11" s="1083"/>
      <c r="C11" s="1084"/>
      <c r="D11" s="1084"/>
      <c r="E11" s="1084"/>
      <c r="F11" s="1084"/>
      <c r="G11" s="1084"/>
      <c r="H11" s="1084"/>
      <c r="I11" s="1084"/>
      <c r="J11" s="1084"/>
      <c r="K11" s="1084"/>
      <c r="L11" s="1084"/>
      <c r="M11" s="1085"/>
      <c r="N11" s="1079"/>
      <c r="O11" s="465" t="s">
        <v>5</v>
      </c>
      <c r="P11" s="465" t="s">
        <v>3</v>
      </c>
      <c r="Q11" s="1083"/>
      <c r="R11" s="1086"/>
    </row>
    <row r="12" spans="1:19" x14ac:dyDescent="0.2">
      <c r="A12" s="1">
        <v>1</v>
      </c>
      <c r="B12" s="1087">
        <v>2</v>
      </c>
      <c r="C12" s="1088"/>
      <c r="D12" s="1088"/>
      <c r="E12" s="1088"/>
      <c r="F12" s="1088"/>
      <c r="G12" s="1088"/>
      <c r="H12" s="1088"/>
      <c r="I12" s="1088"/>
      <c r="J12" s="1088"/>
      <c r="K12" s="1088"/>
      <c r="L12" s="1088"/>
      <c r="M12" s="1089"/>
      <c r="N12" s="1">
        <v>3</v>
      </c>
      <c r="O12" s="1">
        <v>5</v>
      </c>
      <c r="P12" s="1">
        <v>6</v>
      </c>
      <c r="Q12" s="460">
        <v>7</v>
      </c>
      <c r="R12" s="463"/>
      <c r="S12" s="222"/>
    </row>
    <row r="13" spans="1:19" s="181" customFormat="1" ht="17.100000000000001" customHeight="1" x14ac:dyDescent="0.2">
      <c r="A13" s="178" t="s">
        <v>45</v>
      </c>
      <c r="B13" s="177" t="s">
        <v>46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80"/>
      <c r="O13" s="180"/>
      <c r="P13" s="180"/>
      <c r="Q13" s="353">
        <f t="shared" ref="Q13:Q18" si="0">Q14</f>
        <v>7650000</v>
      </c>
      <c r="R13" s="421"/>
    </row>
    <row r="14" spans="1:19" s="173" customFormat="1" ht="17.100000000000001" customHeight="1" x14ac:dyDescent="0.2">
      <c r="A14" s="169">
        <v>3073</v>
      </c>
      <c r="B14" s="170" t="s">
        <v>47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2"/>
      <c r="O14" s="172"/>
      <c r="P14" s="172"/>
      <c r="Q14" s="354">
        <f t="shared" si="0"/>
        <v>7650000</v>
      </c>
      <c r="R14" s="422"/>
    </row>
    <row r="15" spans="1:19" s="187" customFormat="1" ht="17.100000000000001" customHeight="1" x14ac:dyDescent="0.2">
      <c r="A15" s="183" t="s">
        <v>220</v>
      </c>
      <c r="B15" s="184" t="s">
        <v>294</v>
      </c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200">
        <v>12</v>
      </c>
      <c r="O15" s="200" t="s">
        <v>234</v>
      </c>
      <c r="P15" s="186"/>
      <c r="Q15" s="355">
        <f t="shared" si="0"/>
        <v>7650000</v>
      </c>
      <c r="R15" s="423"/>
    </row>
    <row r="16" spans="1:19" ht="17.100000000000001" customHeight="1" x14ac:dyDescent="0.2">
      <c r="A16" s="58" t="s">
        <v>44</v>
      </c>
      <c r="B16" s="12" t="s">
        <v>895</v>
      </c>
      <c r="C16" s="9"/>
      <c r="D16" s="5"/>
      <c r="E16" s="908"/>
      <c r="F16" s="908"/>
      <c r="G16" s="908"/>
      <c r="H16" s="908"/>
      <c r="I16" s="908"/>
      <c r="J16" s="908"/>
      <c r="K16" s="908"/>
      <c r="L16" s="908"/>
      <c r="M16" s="5"/>
      <c r="N16" s="1"/>
      <c r="O16" s="1"/>
      <c r="P16" s="10"/>
      <c r="Q16" s="361">
        <f t="shared" si="0"/>
        <v>7650000</v>
      </c>
      <c r="R16" s="906"/>
    </row>
    <row r="17" spans="1:21" s="129" customFormat="1" ht="17.100000000000001" customHeight="1" x14ac:dyDescent="0.2">
      <c r="A17" s="128" t="s">
        <v>101</v>
      </c>
      <c r="B17" s="85" t="s">
        <v>102</v>
      </c>
      <c r="C17" s="86"/>
      <c r="D17" s="85"/>
      <c r="E17" s="911"/>
      <c r="F17" s="911"/>
      <c r="G17" s="911"/>
      <c r="H17" s="911"/>
      <c r="I17" s="911"/>
      <c r="J17" s="911"/>
      <c r="K17" s="85"/>
      <c r="L17" s="85"/>
      <c r="M17" s="911"/>
      <c r="N17" s="128"/>
      <c r="O17" s="128"/>
      <c r="P17" s="128"/>
      <c r="Q17" s="357">
        <f t="shared" si="0"/>
        <v>7650000</v>
      </c>
      <c r="R17" s="145"/>
    </row>
    <row r="18" spans="1:21" ht="17.100000000000001" customHeight="1" x14ac:dyDescent="0.35">
      <c r="A18" s="1">
        <v>521811</v>
      </c>
      <c r="B18" s="1056" t="s">
        <v>49</v>
      </c>
      <c r="C18" s="1057"/>
      <c r="D18" s="1057"/>
      <c r="E18" s="1057"/>
      <c r="F18" s="1057"/>
      <c r="G18" s="1057"/>
      <c r="H18" s="1057"/>
      <c r="I18" s="1057"/>
      <c r="J18" s="1057"/>
      <c r="K18" s="1057"/>
      <c r="L18" s="1057"/>
      <c r="M18" s="908"/>
      <c r="N18" s="1"/>
      <c r="O18" s="1"/>
      <c r="P18" s="1"/>
      <c r="Q18" s="365">
        <f t="shared" si="0"/>
        <v>7650000</v>
      </c>
      <c r="R18" s="906" t="s">
        <v>562</v>
      </c>
    </row>
    <row r="19" spans="1:21" ht="17.100000000000001" customHeight="1" x14ac:dyDescent="0.2">
      <c r="A19" s="1"/>
      <c r="B19" s="5" t="s">
        <v>26</v>
      </c>
      <c r="C19" s="9" t="s">
        <v>611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f>SUM(N20:N20)</f>
        <v>5</v>
      </c>
      <c r="O19" s="450" t="s">
        <v>15</v>
      </c>
      <c r="P19" s="16">
        <v>1530000</v>
      </c>
      <c r="Q19" s="366">
        <f>N19*P19</f>
        <v>7650000</v>
      </c>
      <c r="R19" s="906"/>
    </row>
    <row r="20" spans="1:21" s="474" customFormat="1" ht="17.100000000000001" customHeight="1" x14ac:dyDescent="0.2">
      <c r="A20" s="475"/>
      <c r="B20" s="476"/>
      <c r="C20" s="472" t="s">
        <v>928</v>
      </c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>
        <v>5</v>
      </c>
      <c r="O20" s="450" t="s">
        <v>15</v>
      </c>
      <c r="P20" s="16">
        <v>1530000</v>
      </c>
      <c r="Q20" s="473">
        <f t="shared" ref="Q20" si="1">N20*P20</f>
        <v>7650000</v>
      </c>
      <c r="R20" s="475"/>
      <c r="S20" s="504"/>
      <c r="T20" s="548"/>
      <c r="U20" s="503"/>
    </row>
    <row r="21" spans="1:21" ht="17.100000000000001" customHeight="1" x14ac:dyDescent="0.2">
      <c r="A21" s="556"/>
      <c r="B21" s="25"/>
      <c r="C21" s="52"/>
      <c r="D21" s="25"/>
      <c r="E21" s="45"/>
      <c r="F21" s="45"/>
      <c r="G21" s="45"/>
      <c r="H21" s="45"/>
      <c r="I21" s="455"/>
      <c r="J21" s="25"/>
      <c r="K21" s="45"/>
      <c r="L21" s="455"/>
      <c r="M21" s="25"/>
      <c r="N21" s="43"/>
      <c r="O21" s="51"/>
      <c r="P21" s="50"/>
      <c r="Q21" s="382"/>
      <c r="R21" s="565"/>
      <c r="S21" s="420"/>
      <c r="T21" s="544"/>
      <c r="U21" s="420"/>
    </row>
    <row r="22" spans="1:21" s="932" customFormat="1" ht="17.100000000000001" customHeight="1" x14ac:dyDescent="0.2">
      <c r="A22" s="923" t="s">
        <v>57</v>
      </c>
      <c r="B22" s="938" t="s">
        <v>58</v>
      </c>
      <c r="C22" s="924"/>
      <c r="D22" s="924"/>
      <c r="E22" s="924"/>
      <c r="F22" s="924"/>
      <c r="G22" s="924"/>
      <c r="H22" s="924"/>
      <c r="I22" s="924"/>
      <c r="J22" s="924"/>
      <c r="K22" s="924"/>
      <c r="L22" s="924"/>
      <c r="M22" s="924"/>
      <c r="N22" s="939"/>
      <c r="O22" s="939"/>
      <c r="P22" s="940"/>
      <c r="Q22" s="941">
        <f>Q23</f>
        <v>1829995000</v>
      </c>
      <c r="R22" s="931"/>
    </row>
    <row r="23" spans="1:21" s="192" customFormat="1" ht="17.100000000000001" customHeight="1" x14ac:dyDescent="0.2">
      <c r="A23" s="233" t="s">
        <v>71</v>
      </c>
      <c r="B23" s="198" t="s">
        <v>428</v>
      </c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91"/>
      <c r="O23" s="191"/>
      <c r="P23" s="199"/>
      <c r="Q23" s="398">
        <f>Q24</f>
        <v>1829995000</v>
      </c>
      <c r="R23" s="431"/>
    </row>
    <row r="24" spans="1:21" s="187" customFormat="1" ht="17.100000000000001" customHeight="1" x14ac:dyDescent="0.2">
      <c r="A24" s="200">
        <v>5076.0020000000004</v>
      </c>
      <c r="B24" s="201" t="s">
        <v>429</v>
      </c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200">
        <v>12</v>
      </c>
      <c r="O24" s="200" t="s">
        <v>234</v>
      </c>
      <c r="P24" s="186"/>
      <c r="Q24" s="355">
        <f>Q25</f>
        <v>1829995000</v>
      </c>
      <c r="R24" s="423"/>
    </row>
    <row r="25" spans="1:21" s="59" customFormat="1" ht="17.100000000000001" customHeight="1" x14ac:dyDescent="0.2">
      <c r="A25" s="60" t="s">
        <v>51</v>
      </c>
      <c r="B25" s="252" t="s">
        <v>52</v>
      </c>
      <c r="C25" s="919"/>
      <c r="D25" s="919"/>
      <c r="E25" s="919"/>
      <c r="F25" s="919"/>
      <c r="G25" s="919"/>
      <c r="H25" s="919"/>
      <c r="I25" s="919"/>
      <c r="J25" s="919"/>
      <c r="K25" s="919"/>
      <c r="L25" s="919"/>
      <c r="M25" s="919"/>
      <c r="N25" s="46"/>
      <c r="O25" s="46"/>
      <c r="P25" s="46"/>
      <c r="Q25" s="356">
        <f>Q26+Q47+Q54+Q59+Q77+Q87+Q94</f>
        <v>1829995000</v>
      </c>
      <c r="R25" s="424"/>
    </row>
    <row r="26" spans="1:21" s="129" customFormat="1" ht="17.100000000000001" customHeight="1" x14ac:dyDescent="0.2">
      <c r="A26" s="920" t="s">
        <v>309</v>
      </c>
      <c r="B26" s="914" t="s">
        <v>816</v>
      </c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137"/>
      <c r="O26" s="137"/>
      <c r="P26" s="137"/>
      <c r="Q26" s="375">
        <f>Q27</f>
        <v>108512000</v>
      </c>
      <c r="R26" s="145"/>
    </row>
    <row r="27" spans="1:21" ht="17.100000000000001" customHeight="1" x14ac:dyDescent="0.35">
      <c r="A27" s="44">
        <v>521119</v>
      </c>
      <c r="B27" s="1056" t="s">
        <v>56</v>
      </c>
      <c r="C27" s="1057"/>
      <c r="D27" s="1057"/>
      <c r="E27" s="1057"/>
      <c r="F27" s="1057"/>
      <c r="G27" s="1057"/>
      <c r="H27" s="1057"/>
      <c r="I27" s="1057"/>
      <c r="J27" s="1057"/>
      <c r="K27" s="1057"/>
      <c r="L27" s="1057"/>
      <c r="M27" s="45"/>
      <c r="N27" s="28"/>
      <c r="O27" s="28"/>
      <c r="P27" s="28"/>
      <c r="Q27" s="394">
        <f>Q28+Q34+Q40</f>
        <v>108512000</v>
      </c>
      <c r="R27" s="454" t="s">
        <v>562</v>
      </c>
    </row>
    <row r="28" spans="1:21" ht="17.100000000000001" customHeight="1" x14ac:dyDescent="0.2">
      <c r="A28" s="44"/>
      <c r="B28" s="49" t="s">
        <v>19</v>
      </c>
      <c r="C28" s="49" t="s">
        <v>311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8"/>
      <c r="O28" s="28"/>
      <c r="P28" s="28"/>
      <c r="Q28" s="382">
        <f>Q29</f>
        <v>30356000</v>
      </c>
      <c r="R28" s="918"/>
    </row>
    <row r="29" spans="1:21" ht="17.100000000000001" customHeight="1" x14ac:dyDescent="0.2">
      <c r="A29" s="27"/>
      <c r="B29" s="49" t="s">
        <v>26</v>
      </c>
      <c r="C29" s="49" t="s">
        <v>144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8"/>
      <c r="O29" s="28"/>
      <c r="P29" s="28"/>
      <c r="Q29" s="390">
        <f>SUM(Q30:Q33)</f>
        <v>30356000</v>
      </c>
      <c r="R29" s="918"/>
    </row>
    <row r="30" spans="1:21" ht="17.100000000000001" customHeight="1" x14ac:dyDescent="0.2">
      <c r="A30" s="27"/>
      <c r="C30" s="29" t="s">
        <v>18</v>
      </c>
      <c r="D30" s="49" t="s">
        <v>118</v>
      </c>
      <c r="E30" s="45">
        <v>6</v>
      </c>
      <c r="F30" s="45" t="s">
        <v>10</v>
      </c>
      <c r="G30" s="45" t="s">
        <v>11</v>
      </c>
      <c r="H30" s="45">
        <v>47</v>
      </c>
      <c r="I30" s="455" t="s">
        <v>21</v>
      </c>
      <c r="J30" s="49" t="s">
        <v>119</v>
      </c>
      <c r="L30" s="455"/>
      <c r="M30" s="25"/>
      <c r="N30" s="43">
        <f>E30*H30</f>
        <v>282</v>
      </c>
      <c r="O30" s="51" t="s">
        <v>24</v>
      </c>
      <c r="P30" s="50">
        <v>22000</v>
      </c>
      <c r="Q30" s="382">
        <f>N30*P30</f>
        <v>6204000</v>
      </c>
      <c r="R30" s="918"/>
    </row>
    <row r="31" spans="1:21" ht="17.100000000000001" customHeight="1" x14ac:dyDescent="0.2">
      <c r="A31" s="27"/>
      <c r="B31" s="25"/>
      <c r="C31" s="52" t="s">
        <v>235</v>
      </c>
      <c r="D31" s="49" t="s">
        <v>118</v>
      </c>
      <c r="E31" s="45">
        <v>6</v>
      </c>
      <c r="F31" s="45" t="s">
        <v>10</v>
      </c>
      <c r="G31" s="45" t="s">
        <v>11</v>
      </c>
      <c r="H31" s="45">
        <v>47</v>
      </c>
      <c r="I31" s="455" t="s">
        <v>21</v>
      </c>
      <c r="J31" s="49" t="s">
        <v>119</v>
      </c>
      <c r="K31" s="45"/>
      <c r="L31" s="455"/>
      <c r="M31" s="25"/>
      <c r="N31" s="43">
        <f t="shared" ref="N31:N32" si="2">E31*H31</f>
        <v>282</v>
      </c>
      <c r="O31" s="51" t="s">
        <v>24</v>
      </c>
      <c r="P31" s="50">
        <v>31000</v>
      </c>
      <c r="Q31" s="382">
        <f>N31*P31</f>
        <v>8742000</v>
      </c>
      <c r="R31" s="918"/>
    </row>
    <row r="32" spans="1:21" ht="17.100000000000001" customHeight="1" x14ac:dyDescent="0.2">
      <c r="A32" s="27"/>
      <c r="B32" s="25"/>
      <c r="C32" s="52" t="s">
        <v>27</v>
      </c>
      <c r="D32" s="49" t="s">
        <v>118</v>
      </c>
      <c r="E32" s="45">
        <v>6</v>
      </c>
      <c r="F32" s="45" t="s">
        <v>10</v>
      </c>
      <c r="G32" s="45" t="s">
        <v>11</v>
      </c>
      <c r="H32" s="45">
        <v>47</v>
      </c>
      <c r="I32" s="455" t="s">
        <v>21</v>
      </c>
      <c r="J32" s="49" t="s">
        <v>119</v>
      </c>
      <c r="K32" s="45"/>
      <c r="L32" s="455"/>
      <c r="M32" s="25"/>
      <c r="N32" s="43">
        <f t="shared" si="2"/>
        <v>282</v>
      </c>
      <c r="O32" s="51" t="s">
        <v>24</v>
      </c>
      <c r="P32" s="50">
        <v>5000</v>
      </c>
      <c r="Q32" s="382">
        <f>N32*P32</f>
        <v>1410000</v>
      </c>
      <c r="R32" s="918"/>
    </row>
    <row r="33" spans="1:18" ht="17.100000000000001" customHeight="1" x14ac:dyDescent="0.2">
      <c r="A33" s="150"/>
      <c r="B33" s="235"/>
      <c r="C33" s="52" t="s">
        <v>28</v>
      </c>
      <c r="D33" s="25"/>
      <c r="E33" s="45"/>
      <c r="F33" s="45"/>
      <c r="G33" s="45"/>
      <c r="H33" s="45"/>
      <c r="I33" s="455"/>
      <c r="J33" s="25"/>
      <c r="K33" s="45"/>
      <c r="L33" s="45"/>
      <c r="M33" s="25"/>
      <c r="N33" s="43">
        <v>1</v>
      </c>
      <c r="O33" s="51" t="s">
        <v>366</v>
      </c>
      <c r="P33" s="50">
        <v>14000000</v>
      </c>
      <c r="Q33" s="382">
        <f>N33*P33</f>
        <v>14000000</v>
      </c>
      <c r="R33" s="918"/>
    </row>
    <row r="34" spans="1:18" ht="17.100000000000001" customHeight="1" x14ac:dyDescent="0.2">
      <c r="A34" s="44"/>
      <c r="B34" s="49" t="s">
        <v>19</v>
      </c>
      <c r="C34" s="49" t="s">
        <v>313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8"/>
      <c r="O34" s="28"/>
      <c r="P34" s="28"/>
      <c r="Q34" s="382">
        <f>Q35</f>
        <v>15896000</v>
      </c>
      <c r="R34" s="918"/>
    </row>
    <row r="35" spans="1:18" ht="17.100000000000001" customHeight="1" x14ac:dyDescent="0.2">
      <c r="A35" s="27"/>
      <c r="B35" s="49" t="s">
        <v>26</v>
      </c>
      <c r="C35" s="49" t="s">
        <v>144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8"/>
      <c r="O35" s="28"/>
      <c r="P35" s="28"/>
      <c r="Q35" s="390">
        <f>SUM(Q36:Q39)</f>
        <v>15896000</v>
      </c>
      <c r="R35" s="918"/>
    </row>
    <row r="36" spans="1:18" ht="17.100000000000001" customHeight="1" x14ac:dyDescent="0.2">
      <c r="A36" s="27"/>
      <c r="C36" s="29" t="s">
        <v>18</v>
      </c>
      <c r="D36" s="49" t="s">
        <v>118</v>
      </c>
      <c r="E36" s="45">
        <v>6</v>
      </c>
      <c r="F36" s="45" t="s">
        <v>10</v>
      </c>
      <c r="G36" s="45" t="s">
        <v>11</v>
      </c>
      <c r="H36" s="45">
        <v>27</v>
      </c>
      <c r="I36" s="455" t="s">
        <v>21</v>
      </c>
      <c r="J36" s="49" t="s">
        <v>119</v>
      </c>
      <c r="L36" s="455"/>
      <c r="M36" s="25"/>
      <c r="N36" s="43">
        <f>E36*H36</f>
        <v>162</v>
      </c>
      <c r="O36" s="51" t="s">
        <v>24</v>
      </c>
      <c r="P36" s="50">
        <v>22000</v>
      </c>
      <c r="Q36" s="382">
        <f>N36*P36</f>
        <v>3564000</v>
      </c>
      <c r="R36" s="918"/>
    </row>
    <row r="37" spans="1:18" ht="17.100000000000001" customHeight="1" x14ac:dyDescent="0.2">
      <c r="A37" s="27"/>
      <c r="B37" s="25"/>
      <c r="C37" s="29" t="s">
        <v>312</v>
      </c>
      <c r="D37" s="49" t="s">
        <v>118</v>
      </c>
      <c r="E37" s="45">
        <v>6</v>
      </c>
      <c r="F37" s="45" t="s">
        <v>10</v>
      </c>
      <c r="G37" s="45" t="s">
        <v>11</v>
      </c>
      <c r="H37" s="45">
        <v>27</v>
      </c>
      <c r="I37" s="455" t="s">
        <v>21</v>
      </c>
      <c r="J37" s="49" t="s">
        <v>119</v>
      </c>
      <c r="K37" s="45"/>
      <c r="L37" s="455"/>
      <c r="M37" s="25"/>
      <c r="N37" s="43">
        <f t="shared" ref="N37:N38" si="3">E37*H37</f>
        <v>162</v>
      </c>
      <c r="O37" s="51" t="s">
        <v>24</v>
      </c>
      <c r="P37" s="50">
        <v>31000</v>
      </c>
      <c r="Q37" s="382">
        <f>N37*P37</f>
        <v>5022000</v>
      </c>
      <c r="R37" s="918"/>
    </row>
    <row r="38" spans="1:18" ht="17.100000000000001" customHeight="1" x14ac:dyDescent="0.2">
      <c r="A38" s="27"/>
      <c r="B38" s="25"/>
      <c r="C38" s="52" t="s">
        <v>27</v>
      </c>
      <c r="D38" s="49" t="s">
        <v>118</v>
      </c>
      <c r="E38" s="45">
        <v>6</v>
      </c>
      <c r="F38" s="45" t="s">
        <v>10</v>
      </c>
      <c r="G38" s="45" t="s">
        <v>11</v>
      </c>
      <c r="H38" s="45">
        <v>27</v>
      </c>
      <c r="I38" s="455" t="s">
        <v>21</v>
      </c>
      <c r="J38" s="49" t="s">
        <v>119</v>
      </c>
      <c r="K38" s="45"/>
      <c r="L38" s="455"/>
      <c r="M38" s="25"/>
      <c r="N38" s="43">
        <f t="shared" si="3"/>
        <v>162</v>
      </c>
      <c r="O38" s="51" t="s">
        <v>24</v>
      </c>
      <c r="P38" s="50">
        <v>5000</v>
      </c>
      <c r="Q38" s="382">
        <f>N38*P38</f>
        <v>810000</v>
      </c>
      <c r="R38" s="918"/>
    </row>
    <row r="39" spans="1:18" ht="17.100000000000001" customHeight="1" x14ac:dyDescent="0.2">
      <c r="A39" s="150"/>
      <c r="B39" s="235"/>
      <c r="C39" s="52" t="s">
        <v>28</v>
      </c>
      <c r="D39" s="25"/>
      <c r="E39" s="45"/>
      <c r="F39" s="45"/>
      <c r="G39" s="45"/>
      <c r="H39" s="45"/>
      <c r="I39" s="455"/>
      <c r="J39" s="25"/>
      <c r="K39" s="45"/>
      <c r="L39" s="45"/>
      <c r="M39" s="25"/>
      <c r="N39" s="43">
        <v>1</v>
      </c>
      <c r="O39" s="51" t="s">
        <v>366</v>
      </c>
      <c r="P39" s="50">
        <v>6500000</v>
      </c>
      <c r="Q39" s="382">
        <f>N39*P39</f>
        <v>6500000</v>
      </c>
      <c r="R39" s="918"/>
    </row>
    <row r="40" spans="1:18" ht="17.100000000000001" customHeight="1" x14ac:dyDescent="0.2">
      <c r="A40" s="44"/>
      <c r="B40" s="49" t="s">
        <v>19</v>
      </c>
      <c r="C40" s="49" t="s">
        <v>430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8"/>
      <c r="O40" s="28"/>
      <c r="P40" s="28"/>
      <c r="Q40" s="382">
        <f>Q41</f>
        <v>62260000</v>
      </c>
      <c r="R40" s="918"/>
    </row>
    <row r="41" spans="1:18" ht="17.100000000000001" customHeight="1" x14ac:dyDescent="0.2">
      <c r="A41" s="27"/>
      <c r="B41" s="49" t="s">
        <v>26</v>
      </c>
      <c r="C41" s="49" t="s">
        <v>144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8"/>
      <c r="O41" s="28"/>
      <c r="P41" s="28"/>
      <c r="Q41" s="390">
        <f>SUM(Q42:Q45)</f>
        <v>62260000</v>
      </c>
      <c r="R41" s="918"/>
    </row>
    <row r="42" spans="1:18" ht="17.100000000000001" customHeight="1" x14ac:dyDescent="0.2">
      <c r="A42" s="27"/>
      <c r="C42" s="29" t="s">
        <v>18</v>
      </c>
      <c r="D42" s="49" t="s">
        <v>118</v>
      </c>
      <c r="E42" s="45">
        <v>10</v>
      </c>
      <c r="F42" s="45" t="s">
        <v>10</v>
      </c>
      <c r="G42" s="45" t="s">
        <v>11</v>
      </c>
      <c r="H42" s="45">
        <v>57</v>
      </c>
      <c r="I42" s="455" t="s">
        <v>21</v>
      </c>
      <c r="J42" s="49" t="s">
        <v>119</v>
      </c>
      <c r="L42" s="455"/>
      <c r="M42" s="25"/>
      <c r="N42" s="43">
        <f>E42*H42</f>
        <v>570</v>
      </c>
      <c r="O42" s="51" t="s">
        <v>24</v>
      </c>
      <c r="P42" s="50">
        <v>22000</v>
      </c>
      <c r="Q42" s="382">
        <f>N42*P42</f>
        <v>12540000</v>
      </c>
      <c r="R42" s="918"/>
    </row>
    <row r="43" spans="1:18" ht="17.100000000000001" customHeight="1" x14ac:dyDescent="0.2">
      <c r="A43" s="27"/>
      <c r="B43" s="25"/>
      <c r="C43" s="29" t="s">
        <v>312</v>
      </c>
      <c r="D43" s="49" t="s">
        <v>118</v>
      </c>
      <c r="E43" s="45">
        <v>10</v>
      </c>
      <c r="F43" s="45" t="s">
        <v>10</v>
      </c>
      <c r="G43" s="45" t="s">
        <v>11</v>
      </c>
      <c r="H43" s="45">
        <v>57</v>
      </c>
      <c r="I43" s="455" t="s">
        <v>21</v>
      </c>
      <c r="J43" s="49" t="s">
        <v>119</v>
      </c>
      <c r="K43" s="45"/>
      <c r="L43" s="455"/>
      <c r="M43" s="25"/>
      <c r="N43" s="43">
        <f t="shared" ref="N43:N44" si="4">E43*H43</f>
        <v>570</v>
      </c>
      <c r="O43" s="51" t="s">
        <v>24</v>
      </c>
      <c r="P43" s="50">
        <v>31000</v>
      </c>
      <c r="Q43" s="382">
        <f>N43*P43</f>
        <v>17670000</v>
      </c>
      <c r="R43" s="918"/>
    </row>
    <row r="44" spans="1:18" ht="17.100000000000001" customHeight="1" x14ac:dyDescent="0.2">
      <c r="A44" s="27"/>
      <c r="B44" s="25"/>
      <c r="C44" s="52" t="s">
        <v>27</v>
      </c>
      <c r="D44" s="49" t="s">
        <v>118</v>
      </c>
      <c r="E44" s="45">
        <v>10</v>
      </c>
      <c r="F44" s="45" t="s">
        <v>10</v>
      </c>
      <c r="G44" s="45" t="s">
        <v>11</v>
      </c>
      <c r="H44" s="45">
        <v>57</v>
      </c>
      <c r="I44" s="455" t="s">
        <v>21</v>
      </c>
      <c r="J44" s="49" t="s">
        <v>119</v>
      </c>
      <c r="K44" s="45"/>
      <c r="L44" s="455"/>
      <c r="M44" s="25"/>
      <c r="N44" s="43">
        <f t="shared" si="4"/>
        <v>570</v>
      </c>
      <c r="O44" s="51" t="s">
        <v>24</v>
      </c>
      <c r="P44" s="50">
        <v>5000</v>
      </c>
      <c r="Q44" s="382">
        <f>N44*P44</f>
        <v>2850000</v>
      </c>
      <c r="R44" s="918"/>
    </row>
    <row r="45" spans="1:18" ht="17.100000000000001" customHeight="1" x14ac:dyDescent="0.2">
      <c r="A45" s="150"/>
      <c r="B45" s="235"/>
      <c r="C45" s="52" t="s">
        <v>28</v>
      </c>
      <c r="D45" s="25"/>
      <c r="E45" s="45"/>
      <c r="F45" s="45"/>
      <c r="G45" s="45"/>
      <c r="H45" s="45"/>
      <c r="I45" s="455"/>
      <c r="J45" s="25"/>
      <c r="K45" s="45"/>
      <c r="L45" s="45"/>
      <c r="M45" s="25"/>
      <c r="N45" s="43">
        <v>1</v>
      </c>
      <c r="O45" s="51" t="s">
        <v>366</v>
      </c>
      <c r="P45" s="50">
        <v>29200000</v>
      </c>
      <c r="Q45" s="382">
        <f>N45*P45</f>
        <v>29200000</v>
      </c>
      <c r="R45" s="918"/>
    </row>
    <row r="46" spans="1:18" ht="17.100000000000001" customHeight="1" x14ac:dyDescent="0.2">
      <c r="A46" s="150"/>
      <c r="B46" s="235"/>
      <c r="C46" s="52"/>
      <c r="D46" s="25"/>
      <c r="E46" s="45"/>
      <c r="F46" s="45"/>
      <c r="G46" s="45"/>
      <c r="H46" s="45"/>
      <c r="I46" s="455"/>
      <c r="J46" s="25"/>
      <c r="K46" s="45"/>
      <c r="L46" s="45"/>
      <c r="M46" s="25"/>
      <c r="N46" s="43"/>
      <c r="O46" s="51"/>
      <c r="P46" s="50"/>
      <c r="Q46" s="382"/>
      <c r="R46" s="918"/>
    </row>
    <row r="47" spans="1:18" s="129" customFormat="1" ht="17.100000000000001" customHeight="1" x14ac:dyDescent="0.2">
      <c r="A47" s="137" t="s">
        <v>237</v>
      </c>
      <c r="B47" s="65" t="s">
        <v>238</v>
      </c>
      <c r="C47" s="141"/>
      <c r="D47" s="65"/>
      <c r="E47" s="921"/>
      <c r="F47" s="921"/>
      <c r="G47" s="921"/>
      <c r="H47" s="921"/>
      <c r="I47" s="921"/>
      <c r="J47" s="921"/>
      <c r="K47" s="921"/>
      <c r="L47" s="921"/>
      <c r="M47" s="65"/>
      <c r="N47" s="151"/>
      <c r="O47" s="137"/>
      <c r="P47" s="152"/>
      <c r="Q47" s="375">
        <f>Q48</f>
        <v>1112580000</v>
      </c>
      <c r="R47" s="145"/>
    </row>
    <row r="48" spans="1:18" s="129" customFormat="1" ht="17.100000000000001" customHeight="1" x14ac:dyDescent="0.35">
      <c r="A48" s="44">
        <v>521119</v>
      </c>
      <c r="B48" s="1056" t="s">
        <v>56</v>
      </c>
      <c r="C48" s="1057"/>
      <c r="D48" s="1057"/>
      <c r="E48" s="1057"/>
      <c r="F48" s="1057"/>
      <c r="G48" s="1057"/>
      <c r="H48" s="1057"/>
      <c r="I48" s="1057"/>
      <c r="J48" s="1057"/>
      <c r="K48" s="1057"/>
      <c r="L48" s="1057"/>
      <c r="M48" s="65"/>
      <c r="N48" s="151"/>
      <c r="O48" s="137"/>
      <c r="P48" s="152"/>
      <c r="Q48" s="394">
        <f>Q50+Q52</f>
        <v>1112580000</v>
      </c>
      <c r="R48" s="454" t="s">
        <v>562</v>
      </c>
    </row>
    <row r="49" spans="1:18" ht="17.100000000000001" customHeight="1" x14ac:dyDescent="0.2">
      <c r="A49" s="28"/>
      <c r="B49" s="49" t="s">
        <v>19</v>
      </c>
      <c r="C49" s="49" t="s">
        <v>32</v>
      </c>
      <c r="D49" s="25"/>
      <c r="E49" s="45"/>
      <c r="F49" s="45"/>
      <c r="G49" s="45"/>
      <c r="H49" s="45"/>
      <c r="I49" s="45"/>
      <c r="J49" s="45"/>
      <c r="K49" s="45"/>
      <c r="L49" s="45"/>
      <c r="M49" s="25"/>
      <c r="N49" s="43"/>
      <c r="O49" s="44"/>
      <c r="P49" s="50"/>
      <c r="Q49" s="382"/>
      <c r="R49" s="918"/>
    </row>
    <row r="50" spans="1:18" ht="17.100000000000001" customHeight="1" x14ac:dyDescent="0.2">
      <c r="A50" s="44"/>
      <c r="B50" s="25"/>
      <c r="C50" s="49" t="s">
        <v>239</v>
      </c>
      <c r="D50" s="49" t="s">
        <v>118</v>
      </c>
      <c r="E50" s="45">
        <v>68</v>
      </c>
      <c r="F50" s="45" t="s">
        <v>10</v>
      </c>
      <c r="G50" s="455" t="s">
        <v>11</v>
      </c>
      <c r="H50" s="45">
        <v>249</v>
      </c>
      <c r="I50" s="455" t="s">
        <v>498</v>
      </c>
      <c r="J50" s="455" t="s">
        <v>119</v>
      </c>
      <c r="K50" s="45"/>
      <c r="L50" s="455"/>
      <c r="M50" s="49"/>
      <c r="N50" s="43">
        <v>16932</v>
      </c>
      <c r="O50" s="51" t="s">
        <v>303</v>
      </c>
      <c r="P50" s="50">
        <v>65000</v>
      </c>
      <c r="Q50" s="382">
        <f>N50*P50</f>
        <v>1100580000</v>
      </c>
      <c r="R50" s="918"/>
    </row>
    <row r="51" spans="1:18" s="129" customFormat="1" ht="17.100000000000001" customHeight="1" x14ac:dyDescent="0.35">
      <c r="A51" s="44">
        <v>521119</v>
      </c>
      <c r="B51" s="1056" t="s">
        <v>56</v>
      </c>
      <c r="C51" s="1057"/>
      <c r="D51" s="1057"/>
      <c r="E51" s="1057"/>
      <c r="F51" s="1057"/>
      <c r="G51" s="1057"/>
      <c r="H51" s="1057"/>
      <c r="I51" s="1057"/>
      <c r="J51" s="1057"/>
      <c r="K51" s="1057"/>
      <c r="L51" s="1057"/>
      <c r="M51" s="65"/>
      <c r="N51" s="151"/>
      <c r="O51" s="137"/>
      <c r="P51" s="152"/>
      <c r="Q51" s="394">
        <f>Q52</f>
        <v>12000000</v>
      </c>
      <c r="R51" s="454" t="s">
        <v>571</v>
      </c>
    </row>
    <row r="52" spans="1:18" ht="17.100000000000001" customHeight="1" x14ac:dyDescent="0.2">
      <c r="A52" s="44"/>
      <c r="B52" s="25"/>
      <c r="C52" s="49" t="s">
        <v>818</v>
      </c>
      <c r="D52" s="49" t="s">
        <v>118</v>
      </c>
      <c r="E52" s="45">
        <v>10</v>
      </c>
      <c r="F52" s="455" t="s">
        <v>233</v>
      </c>
      <c r="G52" s="455" t="s">
        <v>11</v>
      </c>
      <c r="H52" s="45">
        <v>12</v>
      </c>
      <c r="I52" s="455" t="s">
        <v>234</v>
      </c>
      <c r="J52" s="455" t="s">
        <v>119</v>
      </c>
      <c r="K52" s="45"/>
      <c r="L52" s="455"/>
      <c r="M52" s="49"/>
      <c r="N52" s="43">
        <v>120</v>
      </c>
      <c r="O52" s="51" t="s">
        <v>303</v>
      </c>
      <c r="P52" s="50">
        <v>100000</v>
      </c>
      <c r="Q52" s="382">
        <f>N52*P52</f>
        <v>12000000</v>
      </c>
      <c r="R52" s="918"/>
    </row>
    <row r="53" spans="1:18" ht="17.100000000000001" customHeight="1" x14ac:dyDescent="0.2">
      <c r="A53" s="44"/>
      <c r="B53" s="25"/>
      <c r="C53" s="49"/>
      <c r="D53" s="25"/>
      <c r="E53" s="45"/>
      <c r="F53" s="455"/>
      <c r="G53" s="455"/>
      <c r="H53" s="45"/>
      <c r="I53" s="455"/>
      <c r="J53" s="455"/>
      <c r="K53" s="45"/>
      <c r="L53" s="455"/>
      <c r="M53" s="25"/>
      <c r="N53" s="43"/>
      <c r="O53" s="51"/>
      <c r="P53" s="50"/>
      <c r="Q53" s="382"/>
      <c r="R53" s="918"/>
    </row>
    <row r="54" spans="1:18" s="129" customFormat="1" ht="17.100000000000001" customHeight="1" x14ac:dyDescent="0.2">
      <c r="A54" s="137" t="s">
        <v>316</v>
      </c>
      <c r="B54" s="65" t="s">
        <v>317</v>
      </c>
      <c r="C54" s="65"/>
      <c r="D54" s="65"/>
      <c r="E54" s="921"/>
      <c r="F54" s="921"/>
      <c r="G54" s="921"/>
      <c r="H54" s="921"/>
      <c r="I54" s="921"/>
      <c r="J54" s="921"/>
      <c r="K54" s="921"/>
      <c r="L54" s="921"/>
      <c r="M54" s="65"/>
      <c r="N54" s="151"/>
      <c r="O54" s="137"/>
      <c r="P54" s="152"/>
      <c r="Q54" s="375">
        <f>Q55</f>
        <v>154512000</v>
      </c>
      <c r="R54" s="145"/>
    </row>
    <row r="55" spans="1:18" s="129" customFormat="1" ht="17.100000000000001" customHeight="1" x14ac:dyDescent="0.35">
      <c r="A55" s="44">
        <v>521119</v>
      </c>
      <c r="B55" s="1056" t="s">
        <v>56</v>
      </c>
      <c r="C55" s="1057"/>
      <c r="D55" s="1057"/>
      <c r="E55" s="1057"/>
      <c r="F55" s="1057"/>
      <c r="G55" s="1057"/>
      <c r="H55" s="1057"/>
      <c r="I55" s="1057"/>
      <c r="J55" s="1057"/>
      <c r="K55" s="1057"/>
      <c r="L55" s="1057"/>
      <c r="M55" s="65"/>
      <c r="N55" s="151"/>
      <c r="O55" s="137"/>
      <c r="P55" s="152"/>
      <c r="Q55" s="394">
        <f>Q57</f>
        <v>154512000</v>
      </c>
      <c r="R55" s="454"/>
    </row>
    <row r="56" spans="1:18" ht="17.100000000000001" customHeight="1" x14ac:dyDescent="0.2">
      <c r="A56" s="44"/>
      <c r="B56" s="49" t="s">
        <v>19</v>
      </c>
      <c r="C56" s="49" t="s">
        <v>317</v>
      </c>
      <c r="D56" s="25"/>
      <c r="E56" s="45"/>
      <c r="F56" s="45"/>
      <c r="G56" s="45"/>
      <c r="H56" s="45"/>
      <c r="I56" s="45"/>
      <c r="J56" s="45"/>
      <c r="K56" s="45"/>
      <c r="L56" s="45"/>
      <c r="M56" s="25"/>
      <c r="N56" s="43"/>
      <c r="O56" s="44"/>
      <c r="P56" s="50"/>
      <c r="Q56" s="382">
        <f>Q57</f>
        <v>154512000</v>
      </c>
      <c r="R56" s="918"/>
    </row>
    <row r="57" spans="1:18" ht="17.100000000000001" customHeight="1" x14ac:dyDescent="0.2">
      <c r="A57" s="44"/>
      <c r="B57" s="25"/>
      <c r="C57" s="49" t="s">
        <v>318</v>
      </c>
      <c r="D57" s="25"/>
      <c r="E57" s="45"/>
      <c r="F57" s="45"/>
      <c r="G57" s="45"/>
      <c r="H57" s="45"/>
      <c r="I57" s="45"/>
      <c r="J57" s="45"/>
      <c r="K57" s="45"/>
      <c r="L57" s="45"/>
      <c r="M57" s="25"/>
      <c r="N57" s="43">
        <v>2</v>
      </c>
      <c r="O57" s="51" t="s">
        <v>236</v>
      </c>
      <c r="P57" s="50">
        <v>77256000</v>
      </c>
      <c r="Q57" s="382">
        <f>N57*P57</f>
        <v>154512000</v>
      </c>
      <c r="R57" s="454" t="s">
        <v>562</v>
      </c>
    </row>
    <row r="58" spans="1:18" ht="17.100000000000001" customHeight="1" x14ac:dyDescent="0.2">
      <c r="A58" s="44"/>
      <c r="B58" s="25"/>
      <c r="C58" s="49"/>
      <c r="D58" s="25"/>
      <c r="E58" s="45"/>
      <c r="F58" s="45"/>
      <c r="G58" s="45"/>
      <c r="H58" s="45"/>
      <c r="I58" s="45"/>
      <c r="J58" s="45"/>
      <c r="K58" s="45"/>
      <c r="L58" s="45"/>
      <c r="M58" s="25"/>
      <c r="N58" s="43"/>
      <c r="O58" s="51"/>
      <c r="P58" s="50"/>
      <c r="Q58" s="382"/>
      <c r="R58" s="918"/>
    </row>
    <row r="59" spans="1:18" s="129" customFormat="1" ht="17.100000000000001" customHeight="1" x14ac:dyDescent="0.2">
      <c r="A59" s="137" t="s">
        <v>319</v>
      </c>
      <c r="B59" s="65" t="s">
        <v>320</v>
      </c>
      <c r="C59" s="65"/>
      <c r="D59" s="65"/>
      <c r="E59" s="921"/>
      <c r="F59" s="921"/>
      <c r="G59" s="921"/>
      <c r="H59" s="921"/>
      <c r="I59" s="921"/>
      <c r="J59" s="921"/>
      <c r="K59" s="921"/>
      <c r="L59" s="921"/>
      <c r="M59" s="65"/>
      <c r="N59" s="151"/>
      <c r="O59" s="137"/>
      <c r="P59" s="152"/>
      <c r="Q59" s="375">
        <f>Q60</f>
        <v>412380000</v>
      </c>
      <c r="R59" s="145"/>
    </row>
    <row r="60" spans="1:18" s="129" customFormat="1" ht="17.100000000000001" customHeight="1" x14ac:dyDescent="0.35">
      <c r="A60" s="44">
        <v>521211</v>
      </c>
      <c r="B60" s="1056" t="s">
        <v>768</v>
      </c>
      <c r="C60" s="1057"/>
      <c r="D60" s="1057"/>
      <c r="E60" s="1057"/>
      <c r="F60" s="1057"/>
      <c r="G60" s="1057"/>
      <c r="H60" s="1057"/>
      <c r="I60" s="1057"/>
      <c r="J60" s="1057"/>
      <c r="K60" s="1057"/>
      <c r="L60" s="1057"/>
      <c r="M60" s="65"/>
      <c r="N60" s="151"/>
      <c r="O60" s="137"/>
      <c r="P60" s="152"/>
      <c r="Q60" s="394">
        <f>Q61+Q65+Q72+Q74</f>
        <v>412380000</v>
      </c>
      <c r="R60" s="454" t="s">
        <v>571</v>
      </c>
    </row>
    <row r="61" spans="1:18" ht="17.100000000000001" customHeight="1" x14ac:dyDescent="0.2">
      <c r="A61" s="27"/>
      <c r="B61" s="49" t="s">
        <v>19</v>
      </c>
      <c r="C61" s="49" t="s">
        <v>320</v>
      </c>
      <c r="D61" s="25"/>
      <c r="E61" s="45"/>
      <c r="F61" s="45"/>
      <c r="G61" s="45"/>
      <c r="H61" s="45"/>
      <c r="I61" s="455"/>
      <c r="J61" s="45"/>
      <c r="K61" s="45"/>
      <c r="L61" s="45"/>
      <c r="M61" s="25"/>
      <c r="N61" s="43"/>
      <c r="O61" s="44"/>
      <c r="P61" s="50"/>
      <c r="Q61" s="382">
        <f>Q62+Q63+Q64</f>
        <v>312480000</v>
      </c>
      <c r="R61" s="918"/>
    </row>
    <row r="62" spans="1:18" ht="17.100000000000001" customHeight="1" x14ac:dyDescent="0.2">
      <c r="A62" s="27"/>
      <c r="B62" s="25"/>
      <c r="C62" s="52" t="s">
        <v>84</v>
      </c>
      <c r="D62" s="25" t="s">
        <v>118</v>
      </c>
      <c r="E62" s="45">
        <v>120</v>
      </c>
      <c r="F62" s="45" t="s">
        <v>10</v>
      </c>
      <c r="G62" s="45" t="s">
        <v>11</v>
      </c>
      <c r="H62" s="45">
        <v>1</v>
      </c>
      <c r="I62" s="455" t="s">
        <v>660</v>
      </c>
      <c r="J62" s="455" t="s">
        <v>819</v>
      </c>
      <c r="K62" s="455">
        <v>12</v>
      </c>
      <c r="L62" s="455" t="s">
        <v>236</v>
      </c>
      <c r="M62" s="49" t="s">
        <v>119</v>
      </c>
      <c r="N62" s="43">
        <v>1440</v>
      </c>
      <c r="O62" s="51" t="s">
        <v>577</v>
      </c>
      <c r="P62" s="50">
        <v>47000</v>
      </c>
      <c r="Q62" s="382">
        <f>N62*P62</f>
        <v>67680000</v>
      </c>
      <c r="R62" s="918"/>
    </row>
    <row r="63" spans="1:18" ht="17.100000000000001" customHeight="1" x14ac:dyDescent="0.2">
      <c r="A63" s="27"/>
      <c r="B63" s="25"/>
      <c r="C63" s="52" t="s">
        <v>85</v>
      </c>
      <c r="D63" s="25" t="s">
        <v>118</v>
      </c>
      <c r="E63" s="45">
        <v>120</v>
      </c>
      <c r="F63" s="45" t="s">
        <v>10</v>
      </c>
      <c r="G63" s="45" t="s">
        <v>11</v>
      </c>
      <c r="H63" s="45">
        <v>1</v>
      </c>
      <c r="I63" s="455" t="s">
        <v>660</v>
      </c>
      <c r="J63" s="455" t="s">
        <v>11</v>
      </c>
      <c r="K63" s="45">
        <v>12</v>
      </c>
      <c r="L63" s="455" t="s">
        <v>236</v>
      </c>
      <c r="M63" s="49" t="s">
        <v>119</v>
      </c>
      <c r="N63" s="43">
        <v>1440</v>
      </c>
      <c r="O63" s="51" t="s">
        <v>577</v>
      </c>
      <c r="P63" s="50">
        <v>20000</v>
      </c>
      <c r="Q63" s="382">
        <f t="shared" ref="Q63:Q64" si="5">N63*P63</f>
        <v>28800000</v>
      </c>
      <c r="R63" s="918"/>
    </row>
    <row r="64" spans="1:18" ht="17.100000000000001" customHeight="1" x14ac:dyDescent="0.2">
      <c r="A64" s="27"/>
      <c r="B64" s="25"/>
      <c r="C64" s="52" t="s">
        <v>582</v>
      </c>
      <c r="D64" s="25" t="s">
        <v>118</v>
      </c>
      <c r="E64" s="45">
        <v>120</v>
      </c>
      <c r="F64" s="45" t="s">
        <v>10</v>
      </c>
      <c r="G64" s="45" t="s">
        <v>11</v>
      </c>
      <c r="H64" s="45">
        <v>12</v>
      </c>
      <c r="I64" s="455" t="s">
        <v>236</v>
      </c>
      <c r="J64" s="455" t="s">
        <v>119</v>
      </c>
      <c r="K64" s="45"/>
      <c r="L64" s="455"/>
      <c r="M64" s="49"/>
      <c r="N64" s="43">
        <v>1440</v>
      </c>
      <c r="O64" s="51" t="s">
        <v>577</v>
      </c>
      <c r="P64" s="50">
        <v>150000</v>
      </c>
      <c r="Q64" s="382">
        <f t="shared" si="5"/>
        <v>216000000</v>
      </c>
      <c r="R64" s="918"/>
    </row>
    <row r="65" spans="1:18" ht="17.100000000000001" customHeight="1" x14ac:dyDescent="0.2">
      <c r="A65" s="27"/>
      <c r="B65" s="49" t="s">
        <v>19</v>
      </c>
      <c r="C65" s="49" t="s">
        <v>820</v>
      </c>
      <c r="D65" s="25"/>
      <c r="E65" s="45"/>
      <c r="F65" s="45"/>
      <c r="G65" s="45"/>
      <c r="H65" s="45"/>
      <c r="I65" s="455"/>
      <c r="J65" s="45"/>
      <c r="K65" s="45"/>
      <c r="L65" s="45"/>
      <c r="M65" s="25"/>
      <c r="N65" s="43"/>
      <c r="O65" s="44"/>
      <c r="P65" s="50"/>
      <c r="Q65" s="382">
        <f>SUM(Q66:Q71)</f>
        <v>79200000</v>
      </c>
      <c r="R65" s="918"/>
    </row>
    <row r="66" spans="1:18" ht="17.100000000000001" customHeight="1" x14ac:dyDescent="0.2">
      <c r="A66" s="27"/>
      <c r="B66" s="25"/>
      <c r="C66" s="52" t="s">
        <v>821</v>
      </c>
      <c r="D66" s="25" t="s">
        <v>118</v>
      </c>
      <c r="E66" s="45">
        <v>1</v>
      </c>
      <c r="F66" s="45" t="s">
        <v>10</v>
      </c>
      <c r="G66" s="45" t="s">
        <v>11</v>
      </c>
      <c r="H66" s="45">
        <v>1</v>
      </c>
      <c r="I66" s="455" t="s">
        <v>660</v>
      </c>
      <c r="J66" s="455" t="s">
        <v>819</v>
      </c>
      <c r="K66" s="455">
        <v>12</v>
      </c>
      <c r="L66" s="455" t="s">
        <v>236</v>
      </c>
      <c r="M66" s="49" t="s">
        <v>119</v>
      </c>
      <c r="N66" s="43">
        <v>12</v>
      </c>
      <c r="O66" s="51" t="s">
        <v>577</v>
      </c>
      <c r="P66" s="50">
        <v>450000</v>
      </c>
      <c r="Q66" s="382">
        <f>N66*P66</f>
        <v>5400000</v>
      </c>
      <c r="R66" s="918"/>
    </row>
    <row r="67" spans="1:18" ht="17.100000000000001" customHeight="1" x14ac:dyDescent="0.2">
      <c r="A67" s="27"/>
      <c r="B67" s="25"/>
      <c r="C67" s="52" t="s">
        <v>822</v>
      </c>
      <c r="D67" s="25" t="s">
        <v>118</v>
      </c>
      <c r="E67" s="45">
        <v>1</v>
      </c>
      <c r="F67" s="45" t="s">
        <v>10</v>
      </c>
      <c r="G67" s="45" t="s">
        <v>11</v>
      </c>
      <c r="H67" s="45">
        <v>1</v>
      </c>
      <c r="I67" s="455" t="s">
        <v>660</v>
      </c>
      <c r="J67" s="455" t="s">
        <v>11</v>
      </c>
      <c r="K67" s="45">
        <v>12</v>
      </c>
      <c r="L67" s="455" t="s">
        <v>236</v>
      </c>
      <c r="M67" s="49" t="s">
        <v>119</v>
      </c>
      <c r="N67" s="43">
        <v>12</v>
      </c>
      <c r="O67" s="51" t="s">
        <v>577</v>
      </c>
      <c r="P67" s="50">
        <v>300000</v>
      </c>
      <c r="Q67" s="382">
        <f t="shared" ref="Q67:Q71" si="6">N67*P67</f>
        <v>3600000</v>
      </c>
      <c r="R67" s="918"/>
    </row>
    <row r="68" spans="1:18" ht="17.100000000000001" customHeight="1" x14ac:dyDescent="0.2">
      <c r="A68" s="27"/>
      <c r="B68" s="25"/>
      <c r="C68" s="52" t="s">
        <v>823</v>
      </c>
      <c r="D68" s="25" t="s">
        <v>118</v>
      </c>
      <c r="E68" s="45">
        <v>11</v>
      </c>
      <c r="F68" s="45" t="s">
        <v>10</v>
      </c>
      <c r="G68" s="45" t="s">
        <v>11</v>
      </c>
      <c r="H68" s="45">
        <v>1</v>
      </c>
      <c r="I68" s="455" t="s">
        <v>660</v>
      </c>
      <c r="J68" s="455" t="s">
        <v>11</v>
      </c>
      <c r="K68" s="45">
        <v>12</v>
      </c>
      <c r="L68" s="455" t="s">
        <v>236</v>
      </c>
      <c r="M68" s="49" t="s">
        <v>119</v>
      </c>
      <c r="N68" s="43">
        <v>132</v>
      </c>
      <c r="O68" s="51" t="s">
        <v>577</v>
      </c>
      <c r="P68" s="50">
        <v>300000</v>
      </c>
      <c r="Q68" s="382">
        <f t="shared" si="6"/>
        <v>39600000</v>
      </c>
      <c r="R68" s="918"/>
    </row>
    <row r="69" spans="1:18" ht="17.100000000000001" customHeight="1" x14ac:dyDescent="0.2">
      <c r="A69" s="27"/>
      <c r="B69" s="25"/>
      <c r="C69" s="52" t="s">
        <v>824</v>
      </c>
      <c r="D69" s="25" t="s">
        <v>118</v>
      </c>
      <c r="E69" s="45">
        <v>2</v>
      </c>
      <c r="F69" s="45" t="s">
        <v>10</v>
      </c>
      <c r="G69" s="45" t="s">
        <v>11</v>
      </c>
      <c r="H69" s="45">
        <v>1</v>
      </c>
      <c r="I69" s="455" t="s">
        <v>660</v>
      </c>
      <c r="J69" s="455" t="s">
        <v>11</v>
      </c>
      <c r="K69" s="45">
        <v>12</v>
      </c>
      <c r="L69" s="455" t="s">
        <v>236</v>
      </c>
      <c r="M69" s="49" t="s">
        <v>119</v>
      </c>
      <c r="N69" s="43">
        <v>24</v>
      </c>
      <c r="O69" s="51" t="s">
        <v>577</v>
      </c>
      <c r="P69" s="50">
        <v>900000</v>
      </c>
      <c r="Q69" s="382">
        <f t="shared" si="6"/>
        <v>21600000</v>
      </c>
      <c r="R69" s="918"/>
    </row>
    <row r="70" spans="1:18" ht="17.100000000000001" customHeight="1" x14ac:dyDescent="0.2">
      <c r="A70" s="27"/>
      <c r="B70" s="25"/>
      <c r="C70" s="52" t="s">
        <v>825</v>
      </c>
      <c r="D70" s="25" t="s">
        <v>118</v>
      </c>
      <c r="E70" s="45">
        <v>1</v>
      </c>
      <c r="F70" s="45" t="s">
        <v>10</v>
      </c>
      <c r="G70" s="45" t="s">
        <v>11</v>
      </c>
      <c r="H70" s="45">
        <v>1</v>
      </c>
      <c r="I70" s="455" t="s">
        <v>660</v>
      </c>
      <c r="J70" s="455" t="s">
        <v>11</v>
      </c>
      <c r="K70" s="45">
        <v>12</v>
      </c>
      <c r="L70" s="455" t="s">
        <v>236</v>
      </c>
      <c r="M70" s="49" t="s">
        <v>119</v>
      </c>
      <c r="N70" s="43">
        <v>12</v>
      </c>
      <c r="O70" s="51" t="s">
        <v>577</v>
      </c>
      <c r="P70" s="50">
        <v>250000</v>
      </c>
      <c r="Q70" s="382">
        <f t="shared" si="6"/>
        <v>3000000</v>
      </c>
      <c r="R70" s="918"/>
    </row>
    <row r="71" spans="1:18" ht="17.100000000000001" customHeight="1" x14ac:dyDescent="0.2">
      <c r="A71" s="27"/>
      <c r="B71" s="25"/>
      <c r="C71" s="52" t="s">
        <v>826</v>
      </c>
      <c r="D71" s="25"/>
      <c r="E71" s="45"/>
      <c r="F71" s="45"/>
      <c r="G71" s="45"/>
      <c r="H71" s="45"/>
      <c r="I71" s="455"/>
      <c r="J71" s="455"/>
      <c r="K71" s="45"/>
      <c r="L71" s="455"/>
      <c r="M71" s="49"/>
      <c r="N71" s="43">
        <v>12</v>
      </c>
      <c r="O71" s="51" t="s">
        <v>236</v>
      </c>
      <c r="P71" s="50">
        <v>500000</v>
      </c>
      <c r="Q71" s="382">
        <f t="shared" si="6"/>
        <v>6000000</v>
      </c>
      <c r="R71" s="918"/>
    </row>
    <row r="72" spans="1:18" ht="17.100000000000001" customHeight="1" x14ac:dyDescent="0.2">
      <c r="A72" s="27"/>
      <c r="B72" s="49" t="s">
        <v>19</v>
      </c>
      <c r="C72" s="49" t="s">
        <v>827</v>
      </c>
      <c r="D72" s="25"/>
      <c r="E72" s="45"/>
      <c r="F72" s="45"/>
      <c r="G72" s="45"/>
      <c r="H72" s="45"/>
      <c r="I72" s="455"/>
      <c r="J72" s="45"/>
      <c r="K72" s="45"/>
      <c r="L72" s="45"/>
      <c r="M72" s="25"/>
      <c r="N72" s="43"/>
      <c r="O72" s="44"/>
      <c r="P72" s="50"/>
      <c r="Q72" s="382">
        <f>Q73</f>
        <v>4500000</v>
      </c>
      <c r="R72" s="918"/>
    </row>
    <row r="73" spans="1:18" ht="17.100000000000001" customHeight="1" x14ac:dyDescent="0.2">
      <c r="A73" s="27"/>
      <c r="B73" s="25"/>
      <c r="C73" s="52" t="s">
        <v>828</v>
      </c>
      <c r="D73" s="25"/>
      <c r="E73" s="45"/>
      <c r="F73" s="45"/>
      <c r="G73" s="45"/>
      <c r="H73" s="45"/>
      <c r="I73" s="455"/>
      <c r="J73" s="455"/>
      <c r="K73" s="455"/>
      <c r="L73" s="455"/>
      <c r="M73" s="49"/>
      <c r="N73" s="43">
        <v>30</v>
      </c>
      <c r="O73" s="51" t="s">
        <v>829</v>
      </c>
      <c r="P73" s="50">
        <v>150000</v>
      </c>
      <c r="Q73" s="382">
        <f>N73*P73</f>
        <v>4500000</v>
      </c>
      <c r="R73" s="918"/>
    </row>
    <row r="74" spans="1:18" s="276" customFormat="1" ht="17.100000000000001" customHeight="1" x14ac:dyDescent="0.2">
      <c r="A74" s="1053"/>
      <c r="B74" s="295" t="s">
        <v>19</v>
      </c>
      <c r="C74" s="295" t="s">
        <v>831</v>
      </c>
      <c r="D74" s="270"/>
      <c r="E74" s="271"/>
      <c r="F74" s="271"/>
      <c r="G74" s="271"/>
      <c r="H74" s="271"/>
      <c r="I74" s="272"/>
      <c r="J74" s="271"/>
      <c r="K74" s="271"/>
      <c r="L74" s="271"/>
      <c r="M74" s="270"/>
      <c r="N74" s="273"/>
      <c r="O74" s="274"/>
      <c r="P74" s="275"/>
      <c r="Q74" s="399">
        <f>Q75</f>
        <v>16200000</v>
      </c>
      <c r="R74" s="434"/>
    </row>
    <row r="75" spans="1:18" s="276" customFormat="1" ht="17.100000000000001" customHeight="1" x14ac:dyDescent="0.2">
      <c r="A75" s="1053"/>
      <c r="B75" s="270"/>
      <c r="C75" s="971" t="s">
        <v>832</v>
      </c>
      <c r="D75" s="295" t="s">
        <v>947</v>
      </c>
      <c r="E75" s="272" t="s">
        <v>946</v>
      </c>
      <c r="F75" s="272" t="s">
        <v>11</v>
      </c>
      <c r="G75" s="271">
        <v>12</v>
      </c>
      <c r="H75" s="272" t="s">
        <v>8</v>
      </c>
      <c r="I75" s="272" t="s">
        <v>119</v>
      </c>
      <c r="J75" s="272"/>
      <c r="K75" s="272"/>
      <c r="L75" s="272"/>
      <c r="M75" s="295"/>
      <c r="N75" s="273">
        <v>108</v>
      </c>
      <c r="O75" s="697" t="s">
        <v>21</v>
      </c>
      <c r="P75" s="275">
        <v>150000</v>
      </c>
      <c r="Q75" s="399">
        <f>N75*P75</f>
        <v>16200000</v>
      </c>
      <c r="R75" s="434"/>
    </row>
    <row r="76" spans="1:18" ht="17.100000000000001" customHeight="1" x14ac:dyDescent="0.2">
      <c r="A76" s="150"/>
      <c r="B76" s="235"/>
      <c r="C76" s="52"/>
      <c r="D76" s="25"/>
      <c r="E76" s="45"/>
      <c r="F76" s="45"/>
      <c r="G76" s="45"/>
      <c r="H76" s="45"/>
      <c r="I76" s="455"/>
      <c r="J76" s="45"/>
      <c r="K76" s="45"/>
      <c r="L76" s="45"/>
      <c r="M76" s="25"/>
      <c r="N76" s="43"/>
      <c r="O76" s="51"/>
      <c r="P76" s="50"/>
      <c r="Q76" s="382"/>
      <c r="R76" s="918"/>
    </row>
    <row r="77" spans="1:18" s="129" customFormat="1" ht="17.100000000000001" customHeight="1" x14ac:dyDescent="0.2">
      <c r="A77" s="920" t="s">
        <v>799</v>
      </c>
      <c r="B77" s="256" t="s">
        <v>800</v>
      </c>
      <c r="C77" s="141"/>
      <c r="D77" s="65"/>
      <c r="E77" s="921"/>
      <c r="F77" s="921"/>
      <c r="G77" s="921"/>
      <c r="H77" s="921"/>
      <c r="I77" s="921"/>
      <c r="J77" s="921"/>
      <c r="K77" s="921"/>
      <c r="L77" s="921"/>
      <c r="M77" s="65"/>
      <c r="N77" s="151"/>
      <c r="O77" s="137"/>
      <c r="P77" s="152"/>
      <c r="Q77" s="375">
        <f>Q78</f>
        <v>19656000</v>
      </c>
      <c r="R77" s="145"/>
    </row>
    <row r="78" spans="1:18" s="129" customFormat="1" ht="17.100000000000001" customHeight="1" x14ac:dyDescent="0.35">
      <c r="A78" s="44">
        <v>521119</v>
      </c>
      <c r="B78" s="1056" t="s">
        <v>56</v>
      </c>
      <c r="C78" s="1057"/>
      <c r="D78" s="1057"/>
      <c r="E78" s="1057"/>
      <c r="F78" s="1057"/>
      <c r="G78" s="1057"/>
      <c r="H78" s="1057"/>
      <c r="I78" s="1057"/>
      <c r="J78" s="1057"/>
      <c r="K78" s="1057"/>
      <c r="L78" s="1057"/>
      <c r="M78" s="65"/>
      <c r="N78" s="151"/>
      <c r="O78" s="137"/>
      <c r="P78" s="152"/>
      <c r="Q78" s="394">
        <f>Q79</f>
        <v>19656000</v>
      </c>
      <c r="R78" s="454" t="s">
        <v>562</v>
      </c>
    </row>
    <row r="79" spans="1:18" s="129" customFormat="1" ht="17.100000000000001" customHeight="1" x14ac:dyDescent="0.35">
      <c r="A79" s="254"/>
      <c r="B79" s="258" t="s">
        <v>19</v>
      </c>
      <c r="C79" s="2" t="s">
        <v>642</v>
      </c>
      <c r="D79" s="913"/>
      <c r="E79" s="913"/>
      <c r="F79" s="913"/>
      <c r="G79" s="913"/>
      <c r="H79" s="913"/>
      <c r="I79" s="913"/>
      <c r="J79" s="913"/>
      <c r="K79" s="913"/>
      <c r="L79" s="913"/>
      <c r="M79" s="65"/>
      <c r="N79" s="151"/>
      <c r="O79" s="137"/>
      <c r="P79" s="152"/>
      <c r="Q79" s="394">
        <f>Q80+Q82</f>
        <v>19656000</v>
      </c>
      <c r="R79" s="454"/>
    </row>
    <row r="80" spans="1:18" s="129" customFormat="1" ht="17.100000000000001" customHeight="1" x14ac:dyDescent="0.2">
      <c r="A80" s="254"/>
      <c r="B80" s="258"/>
      <c r="C80" s="2" t="s">
        <v>641</v>
      </c>
      <c r="D80" s="913"/>
      <c r="E80" s="913"/>
      <c r="F80" s="913"/>
      <c r="G80" s="913"/>
      <c r="H80" s="913"/>
      <c r="I80" s="913"/>
      <c r="J80" s="913"/>
      <c r="K80" s="913"/>
      <c r="L80" s="913"/>
      <c r="M80" s="65"/>
      <c r="N80" s="151"/>
      <c r="O80" s="137"/>
      <c r="P80" s="152"/>
      <c r="Q80" s="390">
        <f>Q81</f>
        <v>8064000</v>
      </c>
      <c r="R80" s="454"/>
    </row>
    <row r="81" spans="1:18" s="129" customFormat="1" ht="17.100000000000001" customHeight="1" x14ac:dyDescent="0.2">
      <c r="A81" s="254"/>
      <c r="B81" s="912"/>
      <c r="C81" s="3" t="s">
        <v>653</v>
      </c>
      <c r="D81" s="25" t="s">
        <v>118</v>
      </c>
      <c r="E81" s="45">
        <v>2</v>
      </c>
      <c r="F81" s="45" t="s">
        <v>10</v>
      </c>
      <c r="G81" s="45" t="s">
        <v>11</v>
      </c>
      <c r="H81" s="45">
        <v>96</v>
      </c>
      <c r="I81" s="455" t="s">
        <v>8</v>
      </c>
      <c r="J81" s="45" t="s">
        <v>119</v>
      </c>
      <c r="K81" s="913"/>
      <c r="L81" s="913"/>
      <c r="M81" s="65"/>
      <c r="N81" s="439">
        <f>E81*H81</f>
        <v>192</v>
      </c>
      <c r="O81" s="51" t="s">
        <v>24</v>
      </c>
      <c r="P81" s="50">
        <v>42000</v>
      </c>
      <c r="Q81" s="390">
        <f>N81*P81</f>
        <v>8064000</v>
      </c>
      <c r="R81" s="454"/>
    </row>
    <row r="82" spans="1:18" s="129" customFormat="1" ht="17.100000000000001" customHeight="1" x14ac:dyDescent="0.2">
      <c r="A82" s="254"/>
      <c r="B82" s="912"/>
      <c r="C82" s="9" t="s">
        <v>652</v>
      </c>
      <c r="D82" s="49"/>
      <c r="E82" s="49"/>
      <c r="F82" s="49"/>
      <c r="G82" s="49"/>
      <c r="H82" s="49"/>
      <c r="I82" s="455"/>
      <c r="J82" s="49"/>
      <c r="K82" s="913"/>
      <c r="L82" s="913"/>
      <c r="M82" s="65"/>
      <c r="N82" s="439"/>
      <c r="O82" s="51"/>
      <c r="P82" s="50"/>
      <c r="Q82" s="390">
        <f>SUM(Q83:Q85)</f>
        <v>11592000</v>
      </c>
      <c r="R82" s="454"/>
    </row>
    <row r="83" spans="1:18" s="129" customFormat="1" ht="17.100000000000001" customHeight="1" x14ac:dyDescent="0.2">
      <c r="A83" s="254"/>
      <c r="B83" s="912"/>
      <c r="C83" s="9" t="s">
        <v>654</v>
      </c>
      <c r="D83" s="49" t="s">
        <v>118</v>
      </c>
      <c r="E83" s="49">
        <v>12</v>
      </c>
      <c r="F83" s="49" t="s">
        <v>10</v>
      </c>
      <c r="G83" s="49" t="s">
        <v>11</v>
      </c>
      <c r="H83" s="49">
        <v>1</v>
      </c>
      <c r="I83" s="455" t="s">
        <v>403</v>
      </c>
      <c r="J83" s="49" t="s">
        <v>11</v>
      </c>
      <c r="K83" s="49">
        <v>12</v>
      </c>
      <c r="L83" s="455" t="s">
        <v>8</v>
      </c>
      <c r="M83" s="49" t="s">
        <v>119</v>
      </c>
      <c r="N83" s="439">
        <v>144</v>
      </c>
      <c r="O83" s="51" t="s">
        <v>577</v>
      </c>
      <c r="P83" s="50">
        <v>47000</v>
      </c>
      <c r="Q83" s="390">
        <f>P83*N83</f>
        <v>6768000</v>
      </c>
      <c r="R83" s="454"/>
    </row>
    <row r="84" spans="1:18" s="129" customFormat="1" ht="17.100000000000001" customHeight="1" x14ac:dyDescent="0.2">
      <c r="A84" s="254"/>
      <c r="B84" s="912"/>
      <c r="C84" s="9" t="s">
        <v>655</v>
      </c>
      <c r="D84" s="49" t="s">
        <v>118</v>
      </c>
      <c r="E84" s="49">
        <v>12</v>
      </c>
      <c r="F84" s="49" t="s">
        <v>10</v>
      </c>
      <c r="G84" s="49" t="s">
        <v>11</v>
      </c>
      <c r="H84" s="49">
        <v>1</v>
      </c>
      <c r="I84" s="455" t="s">
        <v>403</v>
      </c>
      <c r="J84" s="49" t="s">
        <v>11</v>
      </c>
      <c r="K84" s="49">
        <v>12</v>
      </c>
      <c r="L84" s="455" t="s">
        <v>8</v>
      </c>
      <c r="M84" s="49" t="s">
        <v>119</v>
      </c>
      <c r="N84" s="439">
        <v>144</v>
      </c>
      <c r="O84" s="51" t="s">
        <v>577</v>
      </c>
      <c r="P84" s="50">
        <v>20000</v>
      </c>
      <c r="Q84" s="390">
        <f t="shared" ref="Q84:Q85" si="7">P84*N84</f>
        <v>2880000</v>
      </c>
      <c r="R84" s="454"/>
    </row>
    <row r="85" spans="1:18" s="129" customFormat="1" ht="17.100000000000001" customHeight="1" x14ac:dyDescent="0.2">
      <c r="A85" s="254"/>
      <c r="B85" s="912"/>
      <c r="C85" s="9" t="s">
        <v>656</v>
      </c>
      <c r="D85" s="49"/>
      <c r="E85" s="49"/>
      <c r="F85" s="49"/>
      <c r="G85" s="49"/>
      <c r="H85" s="49"/>
      <c r="I85" s="455"/>
      <c r="J85" s="49"/>
      <c r="K85" s="913"/>
      <c r="L85" s="913"/>
      <c r="M85" s="65"/>
      <c r="N85" s="439">
        <v>12</v>
      </c>
      <c r="O85" s="51" t="s">
        <v>236</v>
      </c>
      <c r="P85" s="50">
        <v>162000</v>
      </c>
      <c r="Q85" s="390">
        <f t="shared" si="7"/>
        <v>1944000</v>
      </c>
      <c r="R85" s="454"/>
    </row>
    <row r="86" spans="1:18" s="129" customFormat="1" ht="17.100000000000001" customHeight="1" x14ac:dyDescent="0.2">
      <c r="A86" s="254"/>
      <c r="B86" s="912"/>
      <c r="C86" s="9"/>
      <c r="D86" s="49"/>
      <c r="E86" s="49"/>
      <c r="F86" s="49"/>
      <c r="G86" s="49"/>
      <c r="H86" s="49"/>
      <c r="I86" s="455"/>
      <c r="J86" s="49"/>
      <c r="K86" s="913"/>
      <c r="L86" s="913"/>
      <c r="M86" s="65"/>
      <c r="N86" s="439"/>
      <c r="O86" s="51"/>
      <c r="P86" s="50"/>
      <c r="Q86" s="390"/>
      <c r="R86" s="454"/>
    </row>
    <row r="87" spans="1:18" s="129" customFormat="1" ht="17.100000000000001" customHeight="1" x14ac:dyDescent="0.2">
      <c r="A87" s="920" t="s">
        <v>833</v>
      </c>
      <c r="B87" s="256" t="s">
        <v>834</v>
      </c>
      <c r="C87" s="141"/>
      <c r="D87" s="65"/>
      <c r="E87" s="921"/>
      <c r="F87" s="921"/>
      <c r="G87" s="921"/>
      <c r="H87" s="921"/>
      <c r="I87" s="921"/>
      <c r="J87" s="921"/>
      <c r="K87" s="921"/>
      <c r="L87" s="921"/>
      <c r="M87" s="65"/>
      <c r="N87" s="151"/>
      <c r="O87" s="137"/>
      <c r="P87" s="152"/>
      <c r="Q87" s="375">
        <f>Q88</f>
        <v>19215000</v>
      </c>
      <c r="R87" s="145"/>
    </row>
    <row r="88" spans="1:18" s="129" customFormat="1" ht="17.100000000000001" customHeight="1" x14ac:dyDescent="0.35">
      <c r="A88" s="44">
        <v>521119</v>
      </c>
      <c r="B88" s="1056" t="s">
        <v>56</v>
      </c>
      <c r="C88" s="1057"/>
      <c r="D88" s="1057"/>
      <c r="E88" s="1057"/>
      <c r="F88" s="1057"/>
      <c r="G88" s="1057"/>
      <c r="H88" s="1057"/>
      <c r="I88" s="1057"/>
      <c r="J88" s="1057"/>
      <c r="K88" s="1057"/>
      <c r="L88" s="1057"/>
      <c r="M88" s="65"/>
      <c r="N88" s="151"/>
      <c r="O88" s="137"/>
      <c r="P88" s="152"/>
      <c r="Q88" s="394">
        <f>Q89</f>
        <v>19215000</v>
      </c>
      <c r="R88" s="454" t="s">
        <v>562</v>
      </c>
    </row>
    <row r="89" spans="1:18" ht="17.100000000000001" customHeight="1" x14ac:dyDescent="0.2">
      <c r="A89" s="150"/>
      <c r="B89" s="255" t="s">
        <v>19</v>
      </c>
      <c r="C89" s="49" t="s">
        <v>321</v>
      </c>
      <c r="D89" s="25"/>
      <c r="E89" s="45"/>
      <c r="F89" s="45"/>
      <c r="G89" s="45"/>
      <c r="H89" s="45"/>
      <c r="I89" s="455"/>
      <c r="J89" s="45"/>
      <c r="K89" s="45"/>
      <c r="L89" s="45"/>
      <c r="M89" s="25"/>
      <c r="N89" s="439"/>
      <c r="O89" s="51"/>
      <c r="P89" s="50"/>
      <c r="Q89" s="390">
        <f>SUM(Q90:Q92)</f>
        <v>19215000</v>
      </c>
      <c r="R89" s="918"/>
    </row>
    <row r="90" spans="1:18" ht="17.100000000000001" customHeight="1" x14ac:dyDescent="0.2">
      <c r="A90" s="150"/>
      <c r="B90" s="235"/>
      <c r="C90" s="49" t="s">
        <v>657</v>
      </c>
      <c r="D90" s="49" t="s">
        <v>118</v>
      </c>
      <c r="E90" s="49">
        <v>5</v>
      </c>
      <c r="F90" s="49" t="s">
        <v>213</v>
      </c>
      <c r="G90" s="49" t="s">
        <v>11</v>
      </c>
      <c r="H90" s="49">
        <v>63</v>
      </c>
      <c r="I90" s="455" t="s">
        <v>12</v>
      </c>
      <c r="J90" s="49" t="s">
        <v>119</v>
      </c>
      <c r="K90" s="45"/>
      <c r="L90" s="45"/>
      <c r="M90" s="25"/>
      <c r="N90" s="439">
        <v>315</v>
      </c>
      <c r="O90" s="51" t="s">
        <v>16</v>
      </c>
      <c r="P90" s="50">
        <v>22000</v>
      </c>
      <c r="Q90" s="390">
        <f>P90*N90</f>
        <v>6930000</v>
      </c>
      <c r="R90" s="918"/>
    </row>
    <row r="91" spans="1:18" ht="17.100000000000001" customHeight="1" x14ac:dyDescent="0.2">
      <c r="A91" s="150"/>
      <c r="B91" s="235"/>
      <c r="C91" s="49" t="s">
        <v>658</v>
      </c>
      <c r="D91" s="49" t="s">
        <v>118</v>
      </c>
      <c r="E91" s="49">
        <v>5</v>
      </c>
      <c r="F91" s="49" t="s">
        <v>213</v>
      </c>
      <c r="G91" s="49" t="s">
        <v>11</v>
      </c>
      <c r="H91" s="49">
        <v>63</v>
      </c>
      <c r="I91" s="455" t="s">
        <v>12</v>
      </c>
      <c r="J91" s="49" t="s">
        <v>119</v>
      </c>
      <c r="K91" s="45"/>
      <c r="L91" s="45"/>
      <c r="M91" s="25"/>
      <c r="N91" s="439">
        <v>315</v>
      </c>
      <c r="O91" s="51" t="s">
        <v>16</v>
      </c>
      <c r="P91" s="50">
        <v>34000</v>
      </c>
      <c r="Q91" s="390">
        <f t="shared" ref="Q91:Q92" si="8">P91*N91</f>
        <v>10710000</v>
      </c>
      <c r="R91" s="918"/>
    </row>
    <row r="92" spans="1:18" s="57" customFormat="1" ht="17.100000000000001" customHeight="1" x14ac:dyDescent="0.2">
      <c r="A92" s="555"/>
      <c r="C92" s="554" t="s">
        <v>659</v>
      </c>
      <c r="D92" s="49" t="s">
        <v>118</v>
      </c>
      <c r="E92" s="49">
        <v>5</v>
      </c>
      <c r="F92" s="49" t="s">
        <v>213</v>
      </c>
      <c r="G92" s="49" t="s">
        <v>11</v>
      </c>
      <c r="H92" s="49">
        <v>63</v>
      </c>
      <c r="I92" s="455" t="s">
        <v>12</v>
      </c>
      <c r="J92" s="49" t="s">
        <v>119</v>
      </c>
      <c r="K92" s="315"/>
      <c r="L92" s="315"/>
      <c r="N92" s="552">
        <v>315</v>
      </c>
      <c r="O92" s="551" t="s">
        <v>16</v>
      </c>
      <c r="P92" s="553">
        <v>5000</v>
      </c>
      <c r="Q92" s="390">
        <f t="shared" si="8"/>
        <v>1575000</v>
      </c>
      <c r="R92" s="420"/>
    </row>
    <row r="93" spans="1:18" ht="17.100000000000001" customHeight="1" x14ac:dyDescent="0.2">
      <c r="A93" s="150"/>
      <c r="B93" s="235"/>
      <c r="C93" s="49"/>
      <c r="D93" s="49"/>
      <c r="E93" s="49"/>
      <c r="F93" s="49"/>
      <c r="G93" s="49"/>
      <c r="H93" s="49"/>
      <c r="I93" s="455"/>
      <c r="J93" s="49"/>
      <c r="K93" s="45"/>
      <c r="L93" s="45"/>
      <c r="M93" s="25"/>
      <c r="N93" s="439"/>
      <c r="O93" s="51"/>
      <c r="P93" s="50"/>
      <c r="Q93" s="390"/>
      <c r="R93" s="918"/>
    </row>
    <row r="94" spans="1:18" s="129" customFormat="1" ht="17.100000000000001" customHeight="1" x14ac:dyDescent="0.2">
      <c r="A94" s="920" t="s">
        <v>765</v>
      </c>
      <c r="B94" s="256" t="s">
        <v>767</v>
      </c>
      <c r="C94" s="141"/>
      <c r="D94" s="65"/>
      <c r="E94" s="921"/>
      <c r="F94" s="921"/>
      <c r="G94" s="921"/>
      <c r="H94" s="921"/>
      <c r="I94" s="921"/>
      <c r="J94" s="921"/>
      <c r="K94" s="921"/>
      <c r="L94" s="921"/>
      <c r="M94" s="65"/>
      <c r="N94" s="151"/>
      <c r="O94" s="137"/>
      <c r="P94" s="152"/>
      <c r="Q94" s="375">
        <f>Q95</f>
        <v>3140000</v>
      </c>
      <c r="R94" s="145"/>
    </row>
    <row r="95" spans="1:18" s="129" customFormat="1" ht="17.100000000000001" customHeight="1" x14ac:dyDescent="0.35">
      <c r="A95" s="44">
        <v>521119</v>
      </c>
      <c r="B95" s="1056" t="s">
        <v>56</v>
      </c>
      <c r="C95" s="1057"/>
      <c r="D95" s="1057"/>
      <c r="E95" s="1057"/>
      <c r="F95" s="1057"/>
      <c r="G95" s="1057"/>
      <c r="H95" s="1057"/>
      <c r="I95" s="1057"/>
      <c r="J95" s="1057"/>
      <c r="K95" s="1057"/>
      <c r="L95" s="1057"/>
      <c r="M95" s="65"/>
      <c r="N95" s="151"/>
      <c r="O95" s="137"/>
      <c r="P95" s="152"/>
      <c r="Q95" s="394">
        <f>Q96</f>
        <v>3140000</v>
      </c>
      <c r="R95" s="454" t="s">
        <v>562</v>
      </c>
    </row>
    <row r="96" spans="1:18" ht="17.100000000000001" customHeight="1" x14ac:dyDescent="0.2">
      <c r="A96" s="150"/>
      <c r="B96" s="255" t="s">
        <v>19</v>
      </c>
      <c r="C96" s="49" t="s">
        <v>576</v>
      </c>
      <c r="D96" s="25"/>
      <c r="E96" s="45"/>
      <c r="F96" s="45"/>
      <c r="G96" s="45"/>
      <c r="H96" s="45"/>
      <c r="I96" s="455"/>
      <c r="J96" s="45"/>
      <c r="K96" s="45"/>
      <c r="L96" s="45"/>
      <c r="M96" s="25"/>
      <c r="N96" s="43"/>
      <c r="O96" s="51"/>
      <c r="P96" s="50"/>
      <c r="Q96" s="382">
        <f>Q97+Q98+Q99+Q100</f>
        <v>3140000</v>
      </c>
      <c r="R96" s="918"/>
    </row>
    <row r="97" spans="1:18" ht="17.100000000000001" customHeight="1" x14ac:dyDescent="0.2">
      <c r="A97" s="27"/>
      <c r="C97" s="52" t="s">
        <v>85</v>
      </c>
      <c r="D97" s="49" t="s">
        <v>835</v>
      </c>
      <c r="E97" s="45"/>
      <c r="F97" s="45"/>
      <c r="G97" s="45"/>
      <c r="H97" s="45"/>
      <c r="I97" s="455"/>
      <c r="J97" s="49"/>
      <c r="L97" s="455"/>
      <c r="M97" s="49"/>
      <c r="N97" s="43">
        <v>80</v>
      </c>
      <c r="O97" s="51" t="s">
        <v>577</v>
      </c>
      <c r="P97" s="50">
        <v>18000</v>
      </c>
      <c r="Q97" s="382">
        <f>N97*P97</f>
        <v>1440000</v>
      </c>
      <c r="R97" s="918"/>
    </row>
    <row r="98" spans="1:18" ht="17.100000000000001" customHeight="1" x14ac:dyDescent="0.2">
      <c r="A98" s="27"/>
      <c r="B98" s="25"/>
      <c r="C98" s="52" t="s">
        <v>506</v>
      </c>
      <c r="D98" s="49" t="s">
        <v>836</v>
      </c>
      <c r="E98" s="45"/>
      <c r="F98" s="45"/>
      <c r="G98" s="45"/>
      <c r="H98" s="45"/>
      <c r="I98" s="455"/>
      <c r="J98" s="49"/>
      <c r="L98" s="455"/>
      <c r="M98" s="49"/>
      <c r="N98" s="43">
        <v>4</v>
      </c>
      <c r="O98" s="51" t="s">
        <v>577</v>
      </c>
      <c r="P98" s="50">
        <v>150000</v>
      </c>
      <c r="Q98" s="382">
        <f>N98*P98</f>
        <v>600000</v>
      </c>
      <c r="R98" s="918"/>
    </row>
    <row r="99" spans="1:18" ht="17.100000000000001" customHeight="1" x14ac:dyDescent="0.2">
      <c r="A99" s="27"/>
      <c r="B99" s="25"/>
      <c r="C99" s="52" t="s">
        <v>837</v>
      </c>
      <c r="D99" s="49" t="s">
        <v>836</v>
      </c>
      <c r="E99" s="45"/>
      <c r="F99" s="45"/>
      <c r="G99" s="45"/>
      <c r="H99" s="45"/>
      <c r="I99" s="455"/>
      <c r="J99" s="49"/>
      <c r="L99" s="455"/>
      <c r="M99" s="49"/>
      <c r="N99" s="43">
        <v>4</v>
      </c>
      <c r="O99" s="51" t="s">
        <v>577</v>
      </c>
      <c r="P99" s="50">
        <v>200000</v>
      </c>
      <c r="Q99" s="382">
        <f>N99*P99</f>
        <v>800000</v>
      </c>
      <c r="R99" s="918"/>
    </row>
    <row r="100" spans="1:18" ht="17.100000000000001" customHeight="1" x14ac:dyDescent="0.2">
      <c r="A100" s="27"/>
      <c r="B100" s="25"/>
      <c r="C100" s="52" t="s">
        <v>168</v>
      </c>
      <c r="D100" s="25"/>
      <c r="E100" s="45"/>
      <c r="F100" s="45"/>
      <c r="G100" s="45"/>
      <c r="H100" s="45"/>
      <c r="I100" s="455"/>
      <c r="J100" s="25"/>
      <c r="K100" s="45"/>
      <c r="L100" s="455"/>
      <c r="M100" s="25"/>
      <c r="N100" s="43">
        <v>1</v>
      </c>
      <c r="O100" s="51" t="s">
        <v>366</v>
      </c>
      <c r="P100" s="50">
        <v>300000</v>
      </c>
      <c r="Q100" s="382">
        <f>N100*P100</f>
        <v>300000</v>
      </c>
      <c r="R100" s="918"/>
    </row>
    <row r="101" spans="1:18" ht="17.100000000000001" customHeight="1" x14ac:dyDescent="0.2">
      <c r="A101" s="27"/>
      <c r="B101" s="25"/>
      <c r="C101" s="52"/>
      <c r="D101" s="25"/>
      <c r="E101" s="45"/>
      <c r="F101" s="45"/>
      <c r="G101" s="45"/>
      <c r="H101" s="45"/>
      <c r="I101" s="455"/>
      <c r="J101" s="25"/>
      <c r="K101" s="45"/>
      <c r="L101" s="455"/>
      <c r="M101" s="25"/>
      <c r="N101" s="43"/>
      <c r="O101" s="51"/>
      <c r="P101" s="50"/>
      <c r="Q101" s="382"/>
      <c r="R101" s="918"/>
    </row>
    <row r="102" spans="1:18" x14ac:dyDescent="0.2">
      <c r="A102" s="27"/>
      <c r="B102" s="1102" t="s">
        <v>204</v>
      </c>
      <c r="C102" s="1103"/>
      <c r="D102" s="1103"/>
      <c r="E102" s="1103"/>
      <c r="F102" s="1103"/>
      <c r="G102" s="1103"/>
      <c r="H102" s="1103"/>
      <c r="I102" s="1103"/>
      <c r="J102" s="1103"/>
      <c r="K102" s="1103"/>
      <c r="L102" s="1103"/>
      <c r="M102" s="1104"/>
      <c r="N102" s="43"/>
      <c r="O102" s="51"/>
      <c r="P102" s="50"/>
      <c r="Q102" s="375">
        <f>Q13+Q22</f>
        <v>1837645000</v>
      </c>
      <c r="R102" s="468"/>
    </row>
    <row r="103" spans="1:18" ht="5.25" customHeight="1" x14ac:dyDescent="0.2"/>
    <row r="104" spans="1:18" ht="3.75" customHeight="1" x14ac:dyDescent="0.2"/>
  </sheetData>
  <mergeCells count="18">
    <mergeCell ref="B88:L88"/>
    <mergeCell ref="B95:L95"/>
    <mergeCell ref="R10:R11"/>
    <mergeCell ref="B12:M12"/>
    <mergeCell ref="B102:M102"/>
    <mergeCell ref="B18:L18"/>
    <mergeCell ref="B27:L27"/>
    <mergeCell ref="B48:L48"/>
    <mergeCell ref="B51:L51"/>
    <mergeCell ref="B55:L55"/>
    <mergeCell ref="B60:L60"/>
    <mergeCell ref="B78:L78"/>
    <mergeCell ref="A6:Q6"/>
    <mergeCell ref="A7:Q7"/>
    <mergeCell ref="A10:A11"/>
    <mergeCell ref="B10:M11"/>
    <mergeCell ref="N10:N11"/>
    <mergeCell ref="Q10:Q11"/>
  </mergeCells>
  <pageMargins left="0.82677165354330717" right="0" top="0.78740157480314965" bottom="0.94488188976377963" header="0.31496062992125984" footer="0.31496062992125984"/>
  <pageSetup paperSize="5" scale="93" orientation="landscape" horizontalDpi="4294967293" r:id="rId1"/>
  <rowBreaks count="1" manualBreakCount="1">
    <brk id="114" max="2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06"/>
  <sheetViews>
    <sheetView view="pageBreakPreview" topLeftCell="A195" zoomScaleNormal="100" zoomScaleSheetLayoutView="100" workbookViewId="0">
      <selection activeCell="A7" sqref="A7:Q7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3.2851562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277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7650000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7650000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7650000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7650000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7650000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7650000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5</v>
      </c>
      <c r="O18" s="450" t="s">
        <v>15</v>
      </c>
      <c r="P18" s="16">
        <v>1530000</v>
      </c>
      <c r="Q18" s="366">
        <f>N18*P18</f>
        <v>7650000</v>
      </c>
      <c r="R18" s="906"/>
    </row>
    <row r="19" spans="1:21" s="474" customFormat="1" ht="17.100000000000001" customHeight="1" x14ac:dyDescent="0.2">
      <c r="A19" s="475"/>
      <c r="B19" s="476"/>
      <c r="C19" s="472" t="s">
        <v>929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5</v>
      </c>
      <c r="O19" s="450" t="s">
        <v>15</v>
      </c>
      <c r="P19" s="16">
        <v>1530000</v>
      </c>
      <c r="Q19" s="473">
        <f t="shared" ref="Q19" si="1">N19*P19</f>
        <v>7650000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932" customFormat="1" ht="17.100000000000001" customHeight="1" x14ac:dyDescent="0.2">
      <c r="A21" s="923" t="s">
        <v>53</v>
      </c>
      <c r="B21" s="924" t="s">
        <v>54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Q22+Q49+Q62+Q93+Q124+Q155</f>
        <v>1579579000</v>
      </c>
      <c r="R21" s="931"/>
    </row>
    <row r="22" spans="1:21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72760000</v>
      </c>
      <c r="R22" s="431"/>
    </row>
    <row r="23" spans="1:21" s="187" customFormat="1" ht="17.100000000000001" customHeight="1" x14ac:dyDescent="0.2">
      <c r="A23" s="195" t="s">
        <v>773</v>
      </c>
      <c r="B23" s="184" t="s">
        <v>774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72760000</v>
      </c>
      <c r="R23" s="423"/>
    </row>
    <row r="24" spans="1:21" s="59" customFormat="1" ht="17.100000000000001" customHeight="1" x14ac:dyDescent="0.2">
      <c r="A24" s="60" t="s">
        <v>51</v>
      </c>
      <c r="B24" s="253" t="s">
        <v>52</v>
      </c>
      <c r="C24" s="909"/>
      <c r="D24" s="909"/>
      <c r="E24" s="909"/>
      <c r="F24" s="909"/>
      <c r="G24" s="909"/>
      <c r="H24" s="909"/>
      <c r="I24" s="909"/>
      <c r="J24" s="909"/>
      <c r="K24" s="909"/>
      <c r="L24" s="909"/>
      <c r="M24" s="909"/>
      <c r="N24" s="46"/>
      <c r="O24" s="46"/>
      <c r="P24" s="46"/>
      <c r="Q24" s="356">
        <f>Q25+Q32+Q36+Q40+Q45</f>
        <v>72760000</v>
      </c>
      <c r="R24" s="424"/>
    </row>
    <row r="25" spans="1:21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910"/>
      <c r="H25" s="910"/>
      <c r="I25" s="910"/>
      <c r="J25" s="910"/>
      <c r="K25" s="910"/>
      <c r="L25" s="910"/>
      <c r="M25" s="910"/>
      <c r="N25" s="137"/>
      <c r="O25" s="137"/>
      <c r="P25" s="137"/>
      <c r="Q25" s="357">
        <f>Q27+Q29</f>
        <v>8400000</v>
      </c>
      <c r="R25" s="145"/>
    </row>
    <row r="26" spans="1:21" ht="17.100000000000001" customHeight="1" x14ac:dyDescent="0.35">
      <c r="A26" s="44">
        <v>521115</v>
      </c>
      <c r="B26" s="24" t="s">
        <v>775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Q27+Q29</f>
        <v>8400000</v>
      </c>
      <c r="R26" s="454" t="s">
        <v>571</v>
      </c>
    </row>
    <row r="27" spans="1:21" ht="17.100000000000001" customHeight="1" x14ac:dyDescent="0.2">
      <c r="A27" s="44"/>
      <c r="B27" s="49" t="s">
        <v>19</v>
      </c>
      <c r="C27" s="25" t="s">
        <v>776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8"/>
      <c r="O27" s="28"/>
      <c r="P27" s="28"/>
      <c r="Q27" s="390">
        <f>Q28</f>
        <v>4200000</v>
      </c>
      <c r="R27" s="906"/>
    </row>
    <row r="28" spans="1:21" ht="17.100000000000001" customHeight="1" x14ac:dyDescent="0.2">
      <c r="A28" s="44"/>
      <c r="B28" s="25"/>
      <c r="C28" s="52" t="s">
        <v>777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350000</v>
      </c>
      <c r="Q28" s="390">
        <f>P28*N28</f>
        <v>4200000</v>
      </c>
      <c r="R28" s="906"/>
    </row>
    <row r="29" spans="1:21" ht="17.100000000000001" customHeight="1" x14ac:dyDescent="0.2">
      <c r="A29" s="44"/>
      <c r="B29" s="49" t="s">
        <v>19</v>
      </c>
      <c r="C29" s="25" t="s">
        <v>778</v>
      </c>
      <c r="D29" s="25"/>
      <c r="E29" s="25"/>
      <c r="F29" s="25"/>
      <c r="G29" s="25"/>
      <c r="H29" s="25"/>
      <c r="I29" s="25"/>
      <c r="J29" s="25"/>
      <c r="K29" s="45"/>
      <c r="L29" s="45"/>
      <c r="M29" s="45"/>
      <c r="N29" s="28"/>
      <c r="O29" s="28"/>
      <c r="P29" s="32"/>
      <c r="Q29" s="390">
        <f>SUM(Q30:Q30)</f>
        <v>4200000</v>
      </c>
      <c r="R29" s="906"/>
    </row>
    <row r="30" spans="1:21" ht="17.100000000000001" customHeight="1" x14ac:dyDescent="0.2">
      <c r="A30" s="44"/>
      <c r="B30" s="25"/>
      <c r="C30" s="52" t="s">
        <v>779</v>
      </c>
      <c r="D30" s="25"/>
      <c r="E30" s="25"/>
      <c r="F30" s="25"/>
      <c r="G30" s="25" t="s">
        <v>9</v>
      </c>
      <c r="H30" s="45">
        <v>1</v>
      </c>
      <c r="I30" s="45" t="s">
        <v>10</v>
      </c>
      <c r="J30" s="45" t="s">
        <v>11</v>
      </c>
      <c r="K30" s="45">
        <v>12</v>
      </c>
      <c r="L30" s="45" t="s">
        <v>13</v>
      </c>
      <c r="M30" s="45" t="s">
        <v>14</v>
      </c>
      <c r="N30" s="44">
        <f>H30*K30</f>
        <v>12</v>
      </c>
      <c r="O30" s="44" t="s">
        <v>23</v>
      </c>
      <c r="P30" s="32">
        <v>350000</v>
      </c>
      <c r="Q30" s="390">
        <f>P30*N30</f>
        <v>4200000</v>
      </c>
      <c r="R30" s="906"/>
    </row>
    <row r="31" spans="1:21" ht="17.100000000000001" customHeight="1" x14ac:dyDescent="0.2">
      <c r="A31" s="44"/>
      <c r="B31" s="25"/>
      <c r="C31" s="52"/>
      <c r="D31" s="25"/>
      <c r="E31" s="25"/>
      <c r="F31" s="25"/>
      <c r="G31" s="25"/>
      <c r="H31" s="45"/>
      <c r="I31" s="45"/>
      <c r="J31" s="45"/>
      <c r="K31" s="45"/>
      <c r="L31" s="45"/>
      <c r="M31" s="45"/>
      <c r="N31" s="44"/>
      <c r="O31" s="44"/>
      <c r="P31" s="32"/>
      <c r="Q31" s="382"/>
      <c r="R31" s="906"/>
    </row>
    <row r="32" spans="1:21" s="585" customFormat="1" ht="17.100000000000001" customHeight="1" x14ac:dyDescent="0.2">
      <c r="A32" s="578" t="s">
        <v>719</v>
      </c>
      <c r="B32" s="579" t="s">
        <v>781</v>
      </c>
      <c r="C32" s="580"/>
      <c r="D32" s="579"/>
      <c r="E32" s="581"/>
      <c r="F32" s="581"/>
      <c r="G32" s="581"/>
      <c r="H32" s="581"/>
      <c r="I32" s="581"/>
      <c r="J32" s="581"/>
      <c r="K32" s="581"/>
      <c r="L32" s="581"/>
      <c r="M32" s="581"/>
      <c r="N32" s="582"/>
      <c r="O32" s="582"/>
      <c r="P32" s="582"/>
      <c r="Q32" s="583">
        <f>Q33</f>
        <v>3600000</v>
      </c>
      <c r="R32" s="584"/>
    </row>
    <row r="33" spans="1:18" s="303" customFormat="1" ht="17.100000000000001" customHeight="1" x14ac:dyDescent="0.35">
      <c r="A33" s="586">
        <v>523133</v>
      </c>
      <c r="B33" s="587" t="s">
        <v>814</v>
      </c>
      <c r="C33" s="588"/>
      <c r="D33" s="589"/>
      <c r="E33" s="590"/>
      <c r="F33" s="590"/>
      <c r="G33" s="590"/>
      <c r="H33" s="590"/>
      <c r="I33" s="590"/>
      <c r="J33" s="590"/>
      <c r="K33" s="590"/>
      <c r="L33" s="590"/>
      <c r="M33" s="590"/>
      <c r="N33" s="591"/>
      <c r="O33" s="591"/>
      <c r="P33" s="591"/>
      <c r="Q33" s="592">
        <f>Q34</f>
        <v>3600000</v>
      </c>
      <c r="R33" s="593" t="s">
        <v>571</v>
      </c>
    </row>
    <row r="34" spans="1:18" s="303" customFormat="1" ht="17.100000000000001" customHeight="1" x14ac:dyDescent="0.2">
      <c r="A34" s="591"/>
      <c r="B34" s="589"/>
      <c r="C34" s="588" t="s">
        <v>945</v>
      </c>
      <c r="D34" s="589"/>
      <c r="E34" s="589"/>
      <c r="F34" s="589"/>
      <c r="G34" s="589"/>
      <c r="H34" s="589"/>
      <c r="I34" s="589"/>
      <c r="J34" s="589"/>
      <c r="K34" s="589"/>
      <c r="L34" s="589"/>
      <c r="M34" s="589"/>
      <c r="N34" s="586">
        <v>1</v>
      </c>
      <c r="O34" s="586" t="s">
        <v>366</v>
      </c>
      <c r="P34" s="594">
        <v>3600000</v>
      </c>
      <c r="Q34" s="595">
        <f>N34*P34</f>
        <v>3600000</v>
      </c>
      <c r="R34" s="593"/>
    </row>
    <row r="35" spans="1:18" s="303" customFormat="1" ht="17.100000000000001" customHeight="1" x14ac:dyDescent="0.2">
      <c r="A35" s="591"/>
      <c r="B35" s="589"/>
      <c r="C35" s="588"/>
      <c r="D35" s="589"/>
      <c r="E35" s="589"/>
      <c r="F35" s="589"/>
      <c r="G35" s="589"/>
      <c r="H35" s="589"/>
      <c r="I35" s="589"/>
      <c r="J35" s="589"/>
      <c r="K35" s="589"/>
      <c r="L35" s="589"/>
      <c r="M35" s="589"/>
      <c r="N35" s="586"/>
      <c r="O35" s="586"/>
      <c r="P35" s="594"/>
      <c r="Q35" s="595"/>
      <c r="R35" s="593"/>
    </row>
    <row r="36" spans="1:18" s="585" customFormat="1" ht="17.100000000000001" customHeight="1" x14ac:dyDescent="0.2">
      <c r="A36" s="578" t="s">
        <v>101</v>
      </c>
      <c r="B36" s="579" t="s">
        <v>116</v>
      </c>
      <c r="C36" s="580"/>
      <c r="D36" s="579"/>
      <c r="E36" s="581"/>
      <c r="F36" s="581"/>
      <c r="G36" s="581"/>
      <c r="H36" s="581"/>
      <c r="I36" s="581"/>
      <c r="J36" s="581"/>
      <c r="K36" s="581"/>
      <c r="L36" s="581"/>
      <c r="M36" s="581"/>
      <c r="N36" s="582"/>
      <c r="O36" s="582"/>
      <c r="P36" s="582"/>
      <c r="Q36" s="583">
        <f>Q37</f>
        <v>15000000</v>
      </c>
      <c r="R36" s="584"/>
    </row>
    <row r="37" spans="1:18" s="303" customFormat="1" ht="17.100000000000001" customHeight="1" x14ac:dyDescent="0.35">
      <c r="A37" s="586">
        <v>521811</v>
      </c>
      <c r="B37" s="587" t="s">
        <v>49</v>
      </c>
      <c r="C37" s="588"/>
      <c r="D37" s="589"/>
      <c r="E37" s="590"/>
      <c r="F37" s="590"/>
      <c r="G37" s="590"/>
      <c r="H37" s="590"/>
      <c r="I37" s="590"/>
      <c r="J37" s="590"/>
      <c r="K37" s="590"/>
      <c r="L37" s="590"/>
      <c r="M37" s="590"/>
      <c r="N37" s="591"/>
      <c r="O37" s="591"/>
      <c r="P37" s="591"/>
      <c r="Q37" s="592">
        <f>Q38</f>
        <v>15000000</v>
      </c>
      <c r="R37" s="593" t="s">
        <v>571</v>
      </c>
    </row>
    <row r="38" spans="1:18" s="303" customFormat="1" ht="17.100000000000001" customHeight="1" x14ac:dyDescent="0.2">
      <c r="A38" s="591"/>
      <c r="B38" s="589"/>
      <c r="C38" s="588" t="s">
        <v>117</v>
      </c>
      <c r="D38" s="589"/>
      <c r="E38" s="589"/>
      <c r="F38" s="589"/>
      <c r="G38" s="589"/>
      <c r="H38" s="589"/>
      <c r="I38" s="589"/>
      <c r="J38" s="589"/>
      <c r="K38" s="589"/>
      <c r="L38" s="589"/>
      <c r="M38" s="589"/>
      <c r="N38" s="586">
        <v>1</v>
      </c>
      <c r="O38" s="586" t="s">
        <v>366</v>
      </c>
      <c r="P38" s="594">
        <v>15000000</v>
      </c>
      <c r="Q38" s="595">
        <f>N38*P38</f>
        <v>15000000</v>
      </c>
      <c r="R38" s="593"/>
    </row>
    <row r="39" spans="1:18" s="59" customFormat="1" ht="17.100000000000001" customHeight="1" x14ac:dyDescent="0.2">
      <c r="A39" s="30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46"/>
      <c r="O39" s="46"/>
      <c r="P39" s="84"/>
      <c r="Q39" s="393"/>
      <c r="R39" s="424"/>
    </row>
    <row r="40" spans="1:18" s="147" customFormat="1" ht="17.100000000000001" customHeight="1" x14ac:dyDescent="0.2">
      <c r="A40" s="145" t="s">
        <v>229</v>
      </c>
      <c r="B40" s="142" t="s">
        <v>230</v>
      </c>
      <c r="C40" s="143"/>
      <c r="D40" s="142"/>
      <c r="E40" s="142"/>
      <c r="F40" s="142"/>
      <c r="G40" s="142"/>
      <c r="H40" s="144"/>
      <c r="I40" s="144"/>
      <c r="J40" s="144"/>
      <c r="K40" s="144"/>
      <c r="L40" s="144"/>
      <c r="M40" s="144"/>
      <c r="N40" s="145"/>
      <c r="O40" s="145"/>
      <c r="P40" s="146"/>
      <c r="Q40" s="395">
        <f>Q41</f>
        <v>2400000</v>
      </c>
      <c r="R40" s="145"/>
    </row>
    <row r="41" spans="1:18" ht="17.100000000000001" customHeight="1" x14ac:dyDescent="0.35">
      <c r="A41" s="44">
        <v>521119</v>
      </c>
      <c r="B41" s="24" t="s">
        <v>56</v>
      </c>
      <c r="C41" s="52"/>
      <c r="D41" s="25"/>
      <c r="E41" s="25"/>
      <c r="F41" s="25"/>
      <c r="G41" s="25"/>
      <c r="H41" s="45"/>
      <c r="I41" s="45"/>
      <c r="J41" s="45"/>
      <c r="K41" s="45"/>
      <c r="L41" s="45"/>
      <c r="M41" s="45"/>
      <c r="N41" s="44"/>
      <c r="O41" s="44"/>
      <c r="P41" s="32"/>
      <c r="Q41" s="394">
        <f>Q43</f>
        <v>2400000</v>
      </c>
      <c r="R41" s="454" t="s">
        <v>571</v>
      </c>
    </row>
    <row r="42" spans="1:18" ht="17.100000000000001" customHeight="1" x14ac:dyDescent="0.2">
      <c r="A42" s="28"/>
      <c r="B42" s="49" t="s">
        <v>19</v>
      </c>
      <c r="C42" s="49" t="s">
        <v>231</v>
      </c>
      <c r="D42" s="25"/>
      <c r="E42" s="25"/>
      <c r="F42" s="25"/>
      <c r="G42" s="25"/>
      <c r="H42" s="45"/>
      <c r="I42" s="45"/>
      <c r="J42" s="45"/>
      <c r="K42" s="45"/>
      <c r="L42" s="45"/>
      <c r="M42" s="45"/>
      <c r="N42" s="44"/>
      <c r="O42" s="44"/>
      <c r="P42" s="32"/>
      <c r="Q42" s="390"/>
      <c r="R42" s="906"/>
    </row>
    <row r="43" spans="1:18" ht="17.100000000000001" customHeight="1" x14ac:dyDescent="0.2">
      <c r="A43" s="28"/>
      <c r="B43" s="25"/>
      <c r="C43" s="52" t="s">
        <v>22</v>
      </c>
      <c r="D43" s="49" t="s">
        <v>118</v>
      </c>
      <c r="E43" s="25">
        <v>2</v>
      </c>
      <c r="F43" s="49" t="s">
        <v>233</v>
      </c>
      <c r="G43" s="455" t="s">
        <v>11</v>
      </c>
      <c r="H43" s="45">
        <v>12</v>
      </c>
      <c r="I43" s="455" t="s">
        <v>234</v>
      </c>
      <c r="J43" s="455" t="s">
        <v>119</v>
      </c>
      <c r="K43" s="45"/>
      <c r="L43" s="45"/>
      <c r="M43" s="45"/>
      <c r="N43" s="44">
        <f>E43*H43</f>
        <v>24</v>
      </c>
      <c r="O43" s="51" t="s">
        <v>233</v>
      </c>
      <c r="P43" s="32">
        <v>100000</v>
      </c>
      <c r="Q43" s="390">
        <f>N43*P43</f>
        <v>2400000</v>
      </c>
      <c r="R43" s="906"/>
    </row>
    <row r="44" spans="1:18" ht="17.100000000000001" customHeight="1" x14ac:dyDescent="0.2">
      <c r="A44" s="28"/>
      <c r="B44" s="25"/>
      <c r="C44" s="52"/>
      <c r="D44" s="49"/>
      <c r="E44" s="25"/>
      <c r="F44" s="49"/>
      <c r="G44" s="455"/>
      <c r="H44" s="45"/>
      <c r="I44" s="455"/>
      <c r="J44" s="455"/>
      <c r="K44" s="45"/>
      <c r="L44" s="45"/>
      <c r="M44" s="45"/>
      <c r="N44" s="44"/>
      <c r="O44" s="51"/>
      <c r="P44" s="32"/>
      <c r="Q44" s="390"/>
      <c r="R44" s="906"/>
    </row>
    <row r="45" spans="1:18" s="585" customFormat="1" ht="17.100000000000001" customHeight="1" x14ac:dyDescent="0.2">
      <c r="A45" s="578" t="s">
        <v>632</v>
      </c>
      <c r="B45" s="579" t="s">
        <v>633</v>
      </c>
      <c r="C45" s="580"/>
      <c r="D45" s="579"/>
      <c r="E45" s="581"/>
      <c r="F45" s="581"/>
      <c r="G45" s="581"/>
      <c r="H45" s="581"/>
      <c r="I45" s="581"/>
      <c r="J45" s="581"/>
      <c r="K45" s="581"/>
      <c r="L45" s="581"/>
      <c r="M45" s="581"/>
      <c r="N45" s="582"/>
      <c r="O45" s="582"/>
      <c r="P45" s="582"/>
      <c r="Q45" s="583">
        <f>Q46</f>
        <v>43360000</v>
      </c>
      <c r="R45" s="584"/>
    </row>
    <row r="46" spans="1:18" s="602" customFormat="1" ht="17.100000000000001" customHeight="1" x14ac:dyDescent="0.35">
      <c r="A46" s="596">
        <v>521119</v>
      </c>
      <c r="B46" s="587" t="s">
        <v>55</v>
      </c>
      <c r="C46" s="597"/>
      <c r="D46" s="598"/>
      <c r="E46" s="599"/>
      <c r="F46" s="599"/>
      <c r="G46" s="599"/>
      <c r="H46" s="599"/>
      <c r="I46" s="599"/>
      <c r="J46" s="599"/>
      <c r="K46" s="599"/>
      <c r="L46" s="599"/>
      <c r="M46" s="599"/>
      <c r="N46" s="600"/>
      <c r="O46" s="600"/>
      <c r="P46" s="600"/>
      <c r="Q46" s="601">
        <f>Q47</f>
        <v>43360000</v>
      </c>
      <c r="R46" s="593" t="s">
        <v>562</v>
      </c>
    </row>
    <row r="47" spans="1:18" s="602" customFormat="1" ht="17.100000000000001" customHeight="1" x14ac:dyDescent="0.2">
      <c r="A47" s="596"/>
      <c r="B47" s="589" t="s">
        <v>19</v>
      </c>
      <c r="C47" s="589" t="s">
        <v>782</v>
      </c>
      <c r="D47" s="598"/>
      <c r="E47" s="598"/>
      <c r="F47" s="598"/>
      <c r="G47" s="598"/>
      <c r="H47" s="598"/>
      <c r="I47" s="598"/>
      <c r="J47" s="598"/>
      <c r="K47" s="598"/>
      <c r="L47" s="598"/>
      <c r="M47" s="598"/>
      <c r="N47" s="600">
        <v>1</v>
      </c>
      <c r="O47" s="591" t="s">
        <v>366</v>
      </c>
      <c r="P47" s="603">
        <v>43360000</v>
      </c>
      <c r="Q47" s="604">
        <f>N47*P47</f>
        <v>43360000</v>
      </c>
      <c r="R47" s="605"/>
    </row>
    <row r="48" spans="1:18" ht="17.100000000000001" customHeight="1" x14ac:dyDescent="0.2">
      <c r="A48" s="28"/>
      <c r="B48" s="25"/>
      <c r="C48" s="52"/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/>
      <c r="R48" s="906"/>
    </row>
    <row r="49" spans="1:18" s="192" customFormat="1" ht="17.100000000000001" customHeight="1" x14ac:dyDescent="0.2">
      <c r="A49" s="168">
        <v>3112</v>
      </c>
      <c r="B49" s="166" t="s">
        <v>379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93"/>
      <c r="O49" s="193"/>
      <c r="P49" s="193"/>
      <c r="Q49" s="389">
        <f>Q50</f>
        <v>193515000</v>
      </c>
      <c r="R49" s="431"/>
    </row>
    <row r="50" spans="1:18" s="187" customFormat="1" ht="17.100000000000001" customHeight="1" x14ac:dyDescent="0.2">
      <c r="A50" s="195" t="s">
        <v>377</v>
      </c>
      <c r="B50" s="184" t="s">
        <v>388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200">
        <v>12</v>
      </c>
      <c r="O50" s="200" t="s">
        <v>234</v>
      </c>
      <c r="P50" s="186"/>
      <c r="Q50" s="355">
        <f>Q51</f>
        <v>193515000</v>
      </c>
      <c r="R50" s="423"/>
    </row>
    <row r="51" spans="1:18" s="54" customFormat="1" ht="17.100000000000001" customHeight="1" x14ac:dyDescent="0.2">
      <c r="A51" s="62" t="s">
        <v>51</v>
      </c>
      <c r="B51" s="253" t="s">
        <v>52</v>
      </c>
      <c r="C51" s="455"/>
      <c r="D51" s="455"/>
      <c r="E51" s="455"/>
      <c r="F51" s="455"/>
      <c r="G51" s="455"/>
      <c r="H51" s="455"/>
      <c r="I51" s="455"/>
      <c r="J51" s="455"/>
      <c r="K51" s="455"/>
      <c r="L51" s="455"/>
      <c r="M51" s="455"/>
      <c r="N51" s="46"/>
      <c r="O51" s="46"/>
      <c r="P51" s="51"/>
      <c r="Q51" s="356">
        <f>Q52</f>
        <v>193515000</v>
      </c>
      <c r="R51" s="454"/>
    </row>
    <row r="52" spans="1:18" s="129" customFormat="1" ht="17.100000000000001" customHeight="1" x14ac:dyDescent="0.2">
      <c r="A52" s="128" t="s">
        <v>378</v>
      </c>
      <c r="B52" s="85" t="s">
        <v>784</v>
      </c>
      <c r="C52" s="86"/>
      <c r="D52" s="85"/>
      <c r="E52" s="911"/>
      <c r="F52" s="911"/>
      <c r="G52" s="911"/>
      <c r="H52" s="911"/>
      <c r="I52" s="911"/>
      <c r="J52" s="911"/>
      <c r="K52" s="85"/>
      <c r="L52" s="85"/>
      <c r="M52" s="911"/>
      <c r="N52" s="128"/>
      <c r="O52" s="128"/>
      <c r="P52" s="128"/>
      <c r="Q52" s="357">
        <f>Q53</f>
        <v>193515000</v>
      </c>
      <c r="R52" s="145"/>
    </row>
    <row r="53" spans="1:18" ht="17.100000000000001" customHeight="1" x14ac:dyDescent="0.35">
      <c r="A53" s="44">
        <v>521119</v>
      </c>
      <c r="B53" s="1056" t="s">
        <v>56</v>
      </c>
      <c r="C53" s="1057"/>
      <c r="D53" s="1057"/>
      <c r="E53" s="1057"/>
      <c r="F53" s="1057"/>
      <c r="G53" s="1057"/>
      <c r="H53" s="1057"/>
      <c r="I53" s="1057"/>
      <c r="J53" s="1057"/>
      <c r="K53" s="1057"/>
      <c r="L53" s="1057"/>
      <c r="M53" s="908"/>
      <c r="N53" s="1"/>
      <c r="O53" s="1"/>
      <c r="P53" s="1"/>
      <c r="Q53" s="365">
        <f>Q55+Q57</f>
        <v>193515000</v>
      </c>
      <c r="R53" s="454" t="s">
        <v>562</v>
      </c>
    </row>
    <row r="54" spans="1:18" ht="17.100000000000001" customHeight="1" x14ac:dyDescent="0.2">
      <c r="A54" s="1"/>
      <c r="B54" s="5" t="s">
        <v>19</v>
      </c>
      <c r="C54" s="5" t="s">
        <v>379</v>
      </c>
      <c r="D54" s="5"/>
      <c r="E54" s="908"/>
      <c r="F54" s="908"/>
      <c r="G54" s="908"/>
      <c r="H54" s="908"/>
      <c r="I54" s="908"/>
      <c r="J54" s="5"/>
      <c r="K54" s="5"/>
      <c r="L54" s="5"/>
      <c r="M54" s="5"/>
      <c r="N54" s="450"/>
      <c r="O54" s="450"/>
      <c r="P54" s="16"/>
      <c r="Q54" s="366"/>
      <c r="R54" s="906"/>
    </row>
    <row r="55" spans="1:18" ht="17.100000000000001" customHeight="1" x14ac:dyDescent="0.2">
      <c r="A55" s="1"/>
      <c r="B55" s="5"/>
      <c r="C55" s="5" t="s">
        <v>380</v>
      </c>
      <c r="D55" s="5"/>
      <c r="E55" s="908"/>
      <c r="F55" s="908"/>
      <c r="G55" s="908"/>
      <c r="H55" s="908"/>
      <c r="I55" s="908"/>
      <c r="J55" s="5"/>
      <c r="K55" s="5"/>
      <c r="L55" s="5"/>
      <c r="M55" s="5"/>
      <c r="N55" s="450"/>
      <c r="O55" s="450"/>
      <c r="P55" s="16"/>
      <c r="Q55" s="366">
        <f>Q56</f>
        <v>187845000</v>
      </c>
      <c r="R55" s="906"/>
    </row>
    <row r="56" spans="1:18" ht="17.100000000000001" customHeight="1" x14ac:dyDescent="0.2">
      <c r="A56" s="1"/>
      <c r="B56" s="5"/>
      <c r="C56" s="9" t="s">
        <v>381</v>
      </c>
      <c r="D56" s="5"/>
      <c r="E56" s="908"/>
      <c r="F56" s="908"/>
      <c r="G56" s="908"/>
      <c r="H56" s="908"/>
      <c r="I56" s="908"/>
      <c r="J56" s="5"/>
      <c r="K56" s="5"/>
      <c r="L56" s="5"/>
      <c r="M56" s="5"/>
      <c r="N56" s="450">
        <v>7</v>
      </c>
      <c r="O56" s="450" t="s">
        <v>387</v>
      </c>
      <c r="P56" s="16">
        <v>26835000</v>
      </c>
      <c r="Q56" s="366">
        <f>N56*P56</f>
        <v>187845000</v>
      </c>
      <c r="R56" s="906"/>
    </row>
    <row r="57" spans="1:18" ht="17.100000000000001" customHeight="1" x14ac:dyDescent="0.2">
      <c r="A57" s="1"/>
      <c r="B57" s="5"/>
      <c r="C57" s="5" t="s">
        <v>382</v>
      </c>
      <c r="D57" s="5"/>
      <c r="E57" s="908"/>
      <c r="F57" s="908"/>
      <c r="G57" s="908"/>
      <c r="H57" s="908"/>
      <c r="I57" s="908"/>
      <c r="J57" s="5"/>
      <c r="K57" s="5"/>
      <c r="L57" s="5"/>
      <c r="M57" s="5"/>
      <c r="N57" s="450"/>
      <c r="O57" s="450"/>
      <c r="P57" s="16"/>
      <c r="Q57" s="366">
        <f>SUM(Q58:Q60)</f>
        <v>5670000</v>
      </c>
      <c r="R57" s="906"/>
    </row>
    <row r="58" spans="1:18" ht="17.100000000000001" customHeight="1" x14ac:dyDescent="0.2">
      <c r="A58" s="1"/>
      <c r="B58" s="5"/>
      <c r="C58" s="9" t="s">
        <v>384</v>
      </c>
      <c r="D58" s="5" t="s">
        <v>118</v>
      </c>
      <c r="E58" s="908">
        <v>7</v>
      </c>
      <c r="F58" s="908" t="s">
        <v>213</v>
      </c>
      <c r="G58" s="908" t="s">
        <v>11</v>
      </c>
      <c r="H58" s="908">
        <v>6</v>
      </c>
      <c r="I58" s="908" t="s">
        <v>386</v>
      </c>
      <c r="J58" s="5" t="s">
        <v>119</v>
      </c>
      <c r="K58" s="5"/>
      <c r="L58" s="5"/>
      <c r="M58" s="5"/>
      <c r="N58" s="450">
        <f>E58*H58</f>
        <v>42</v>
      </c>
      <c r="O58" s="450" t="s">
        <v>304</v>
      </c>
      <c r="P58" s="16">
        <v>50000</v>
      </c>
      <c r="Q58" s="366">
        <f>N58*P58</f>
        <v>2100000</v>
      </c>
      <c r="R58" s="906"/>
    </row>
    <row r="59" spans="1:18" ht="17.100000000000001" customHeight="1" x14ac:dyDescent="0.2">
      <c r="A59" s="1"/>
      <c r="B59" s="5"/>
      <c r="C59" s="9" t="s">
        <v>385</v>
      </c>
      <c r="D59" s="5" t="s">
        <v>118</v>
      </c>
      <c r="E59" s="908">
        <v>7</v>
      </c>
      <c r="F59" s="908" t="s">
        <v>213</v>
      </c>
      <c r="G59" s="908" t="s">
        <v>11</v>
      </c>
      <c r="H59" s="908">
        <v>6</v>
      </c>
      <c r="I59" s="908" t="s">
        <v>386</v>
      </c>
      <c r="J59" s="5" t="s">
        <v>119</v>
      </c>
      <c r="K59" s="5"/>
      <c r="L59" s="5"/>
      <c r="M59" s="5"/>
      <c r="N59" s="450">
        <f t="shared" ref="N59:N60" si="2">E59*H59</f>
        <v>42</v>
      </c>
      <c r="O59" s="450" t="s">
        <v>304</v>
      </c>
      <c r="P59" s="16">
        <v>45000</v>
      </c>
      <c r="Q59" s="366">
        <f t="shared" ref="Q59:Q60" si="3">N59*P59</f>
        <v>1890000</v>
      </c>
      <c r="R59" s="906"/>
    </row>
    <row r="60" spans="1:18" ht="17.100000000000001" customHeight="1" x14ac:dyDescent="0.2">
      <c r="A60" s="1"/>
      <c r="B60" s="5"/>
      <c r="C60" s="9" t="s">
        <v>383</v>
      </c>
      <c r="D60" s="5" t="s">
        <v>118</v>
      </c>
      <c r="E60" s="908">
        <v>7</v>
      </c>
      <c r="F60" s="908" t="s">
        <v>213</v>
      </c>
      <c r="G60" s="908" t="s">
        <v>11</v>
      </c>
      <c r="H60" s="908">
        <v>6</v>
      </c>
      <c r="I60" s="908" t="s">
        <v>386</v>
      </c>
      <c r="J60" s="5" t="s">
        <v>119</v>
      </c>
      <c r="K60" s="5"/>
      <c r="L60" s="5"/>
      <c r="M60" s="5"/>
      <c r="N60" s="450">
        <f t="shared" si="2"/>
        <v>42</v>
      </c>
      <c r="O60" s="450" t="s">
        <v>304</v>
      </c>
      <c r="P60" s="16">
        <v>40000</v>
      </c>
      <c r="Q60" s="366">
        <f t="shared" si="3"/>
        <v>1680000</v>
      </c>
      <c r="R60" s="906"/>
    </row>
    <row r="61" spans="1:18" ht="17.100000000000001" customHeight="1" x14ac:dyDescent="0.2">
      <c r="A61" s="1"/>
      <c r="B61" s="5"/>
      <c r="C61" s="5"/>
      <c r="D61" s="5"/>
      <c r="E61" s="908"/>
      <c r="F61" s="908"/>
      <c r="G61" s="908"/>
      <c r="H61" s="908"/>
      <c r="I61" s="908"/>
      <c r="J61" s="5"/>
      <c r="K61" s="5"/>
      <c r="L61" s="5"/>
      <c r="M61" s="5"/>
      <c r="N61" s="450"/>
      <c r="O61" s="450"/>
      <c r="P61" s="16"/>
      <c r="Q61" s="366"/>
      <c r="R61" s="906"/>
    </row>
    <row r="62" spans="1:18" s="192" customFormat="1" ht="17.100000000000001" customHeight="1" x14ac:dyDescent="0.2">
      <c r="A62" s="168">
        <v>3114</v>
      </c>
      <c r="B62" s="166" t="s">
        <v>389</v>
      </c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193"/>
      <c r="O62" s="193"/>
      <c r="P62" s="193"/>
      <c r="Q62" s="389">
        <f>Q63</f>
        <v>275135000</v>
      </c>
      <c r="R62" s="431"/>
    </row>
    <row r="63" spans="1:18" s="187" customFormat="1" ht="17.100000000000001" customHeight="1" x14ac:dyDescent="0.2">
      <c r="A63" s="195" t="s">
        <v>390</v>
      </c>
      <c r="B63" s="184" t="s">
        <v>391</v>
      </c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200">
        <v>12</v>
      </c>
      <c r="O63" s="200" t="s">
        <v>234</v>
      </c>
      <c r="P63" s="186"/>
      <c r="Q63" s="355">
        <f>Q64</f>
        <v>275135000</v>
      </c>
      <c r="R63" s="423"/>
    </row>
    <row r="64" spans="1:18" s="54" customFormat="1" ht="17.100000000000001" customHeight="1" x14ac:dyDescent="0.2">
      <c r="A64" s="62" t="s">
        <v>51</v>
      </c>
      <c r="B64" s="253" t="s">
        <v>52</v>
      </c>
      <c r="C64" s="455"/>
      <c r="D64" s="455"/>
      <c r="E64" s="455"/>
      <c r="F64" s="455"/>
      <c r="G64" s="455"/>
      <c r="H64" s="455"/>
      <c r="I64" s="455"/>
      <c r="J64" s="455"/>
      <c r="K64" s="455"/>
      <c r="L64" s="455"/>
      <c r="M64" s="455"/>
      <c r="N64" s="46"/>
      <c r="O64" s="46"/>
      <c r="P64" s="51"/>
      <c r="Q64" s="356">
        <f>Q65+Q86+Q89</f>
        <v>275135000</v>
      </c>
      <c r="R64" s="454"/>
    </row>
    <row r="65" spans="1:18" s="129" customFormat="1" ht="17.100000000000001" customHeight="1" x14ac:dyDescent="0.2">
      <c r="A65" s="137" t="s">
        <v>392</v>
      </c>
      <c r="B65" s="65" t="s">
        <v>393</v>
      </c>
      <c r="C65" s="141"/>
      <c r="D65" s="65"/>
      <c r="E65" s="910"/>
      <c r="F65" s="910"/>
      <c r="G65" s="910"/>
      <c r="H65" s="910"/>
      <c r="I65" s="910"/>
      <c r="J65" s="910"/>
      <c r="K65" s="910"/>
      <c r="L65" s="910"/>
      <c r="M65" s="910"/>
      <c r="N65" s="67"/>
      <c r="O65" s="67"/>
      <c r="P65" s="67"/>
      <c r="Q65" s="375">
        <f>Q66+Q84</f>
        <v>164785000</v>
      </c>
      <c r="R65" s="145"/>
    </row>
    <row r="66" spans="1:18" ht="17.100000000000001" customHeight="1" x14ac:dyDescent="0.35">
      <c r="A66" s="44">
        <v>521119</v>
      </c>
      <c r="B66" s="24" t="s">
        <v>55</v>
      </c>
      <c r="C66" s="29"/>
      <c r="D66" s="25"/>
      <c r="E66" s="45"/>
      <c r="F66" s="45"/>
      <c r="G66" s="45"/>
      <c r="H66" s="45"/>
      <c r="I66" s="45"/>
      <c r="J66" s="45"/>
      <c r="K66" s="45"/>
      <c r="L66" s="45"/>
      <c r="M66" s="45"/>
      <c r="N66" s="28"/>
      <c r="O66" s="28"/>
      <c r="P66" s="28"/>
      <c r="Q66" s="394">
        <f>Q67+Q73</f>
        <v>163490000</v>
      </c>
      <c r="R66" s="454" t="s">
        <v>562</v>
      </c>
    </row>
    <row r="67" spans="1:18" ht="17.100000000000001" customHeight="1" x14ac:dyDescent="0.2">
      <c r="A67" s="44"/>
      <c r="B67" s="49" t="s">
        <v>19</v>
      </c>
      <c r="C67" s="49" t="s">
        <v>394</v>
      </c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8"/>
      <c r="O67" s="28"/>
      <c r="P67" s="28"/>
      <c r="Q67" s="390">
        <f>Q68+Q71</f>
        <v>4554000</v>
      </c>
      <c r="R67" s="906"/>
    </row>
    <row r="68" spans="1:18" ht="17.100000000000001" customHeight="1" x14ac:dyDescent="0.2">
      <c r="A68" s="28"/>
      <c r="B68" s="25"/>
      <c r="C68" s="49" t="s">
        <v>395</v>
      </c>
      <c r="D68" s="25"/>
      <c r="E68" s="25"/>
      <c r="F68" s="25"/>
      <c r="G68" s="25"/>
      <c r="H68" s="45"/>
      <c r="I68" s="45"/>
      <c r="J68" s="45"/>
      <c r="K68" s="45"/>
      <c r="L68" s="45"/>
      <c r="M68" s="45"/>
      <c r="N68" s="44"/>
      <c r="O68" s="44"/>
      <c r="P68" s="32"/>
      <c r="Q68" s="390">
        <f>Q69+Q70</f>
        <v>2190000</v>
      </c>
      <c r="R68" s="906"/>
    </row>
    <row r="69" spans="1:18" ht="17.100000000000001" customHeight="1" x14ac:dyDescent="0.2">
      <c r="A69" s="28"/>
      <c r="B69" s="25"/>
      <c r="C69" s="52" t="s">
        <v>396</v>
      </c>
      <c r="D69" s="25"/>
      <c r="E69" s="25"/>
      <c r="F69" s="25"/>
      <c r="G69" s="25"/>
      <c r="H69" s="45"/>
      <c r="I69" s="45"/>
      <c r="J69" s="45"/>
      <c r="K69" s="45"/>
      <c r="L69" s="45"/>
      <c r="M69" s="45"/>
      <c r="N69" s="44">
        <v>8</v>
      </c>
      <c r="O69" s="51" t="s">
        <v>38</v>
      </c>
      <c r="P69" s="32">
        <v>135000</v>
      </c>
      <c r="Q69" s="390">
        <f>N69*P69</f>
        <v>1080000</v>
      </c>
      <c r="R69" s="906"/>
    </row>
    <row r="70" spans="1:18" ht="17.100000000000001" customHeight="1" x14ac:dyDescent="0.2">
      <c r="A70" s="28"/>
      <c r="B70" s="25"/>
      <c r="C70" s="52" t="s">
        <v>397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>
        <v>6</v>
      </c>
      <c r="O70" s="51" t="s">
        <v>38</v>
      </c>
      <c r="P70" s="32">
        <v>185000</v>
      </c>
      <c r="Q70" s="390">
        <f>N70*P70</f>
        <v>1110000</v>
      </c>
      <c r="R70" s="906"/>
    </row>
    <row r="71" spans="1:18" ht="17.100000000000001" customHeight="1" x14ac:dyDescent="0.2">
      <c r="A71" s="28"/>
      <c r="B71" s="25"/>
      <c r="C71" s="49" t="s">
        <v>398</v>
      </c>
      <c r="D71" s="25"/>
      <c r="E71" s="25"/>
      <c r="F71" s="25"/>
      <c r="G71" s="25"/>
      <c r="H71" s="45"/>
      <c r="I71" s="45"/>
      <c r="J71" s="45"/>
      <c r="K71" s="45"/>
      <c r="L71" s="45"/>
      <c r="M71" s="45"/>
      <c r="N71" s="44"/>
      <c r="O71" s="44"/>
      <c r="P71" s="32"/>
      <c r="Q71" s="390">
        <f>Q72</f>
        <v>2364000</v>
      </c>
      <c r="R71" s="906"/>
    </row>
    <row r="72" spans="1:18" ht="17.100000000000001" customHeight="1" x14ac:dyDescent="0.2">
      <c r="A72" s="28"/>
      <c r="B72" s="25"/>
      <c r="C72" s="52" t="s">
        <v>399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>
        <v>12</v>
      </c>
      <c r="O72" s="51" t="s">
        <v>410</v>
      </c>
      <c r="P72" s="32">
        <v>197000</v>
      </c>
      <c r="Q72" s="390">
        <f>N72*P72</f>
        <v>2364000</v>
      </c>
      <c r="R72" s="906"/>
    </row>
    <row r="73" spans="1:18" ht="17.100000000000001" customHeight="1" x14ac:dyDescent="0.2">
      <c r="A73" s="28"/>
      <c r="B73" s="49" t="s">
        <v>19</v>
      </c>
      <c r="C73" s="49" t="s">
        <v>401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Q74+Q76+Q78+Q81</f>
        <v>158936000</v>
      </c>
      <c r="R73" s="906"/>
    </row>
    <row r="74" spans="1:18" ht="17.100000000000001" customHeight="1" x14ac:dyDescent="0.2">
      <c r="A74" s="28"/>
      <c r="B74" s="25"/>
      <c r="C74" s="49" t="s">
        <v>402</v>
      </c>
      <c r="D74" s="25"/>
      <c r="E74" s="25"/>
      <c r="F74" s="25"/>
      <c r="G74" s="25"/>
      <c r="H74" s="45"/>
      <c r="I74" s="45"/>
      <c r="J74" s="45"/>
      <c r="K74" s="45"/>
      <c r="L74" s="45"/>
      <c r="M74" s="45"/>
      <c r="N74" s="44"/>
      <c r="O74" s="44"/>
      <c r="P74" s="32"/>
      <c r="Q74" s="390">
        <f>SUM(Q75:Q75)</f>
        <v>19026000</v>
      </c>
      <c r="R74" s="906"/>
    </row>
    <row r="75" spans="1:18" ht="17.100000000000001" customHeight="1" x14ac:dyDescent="0.2">
      <c r="A75" s="28"/>
      <c r="B75" s="25"/>
      <c r="C75" s="52" t="s">
        <v>22</v>
      </c>
      <c r="D75" s="49" t="s">
        <v>118</v>
      </c>
      <c r="E75" s="49">
        <v>3</v>
      </c>
      <c r="F75" s="49" t="s">
        <v>213</v>
      </c>
      <c r="G75" s="49" t="s">
        <v>11</v>
      </c>
      <c r="H75" s="49">
        <v>6</v>
      </c>
      <c r="I75" s="49" t="s">
        <v>403</v>
      </c>
      <c r="J75" s="49" t="s">
        <v>119</v>
      </c>
      <c r="K75" s="45"/>
      <c r="L75" s="45"/>
      <c r="M75" s="45"/>
      <c r="N75" s="44">
        <f>E75*H75</f>
        <v>18</v>
      </c>
      <c r="O75" s="51" t="s">
        <v>16</v>
      </c>
      <c r="P75" s="32">
        <v>1057000</v>
      </c>
      <c r="Q75" s="390">
        <f>N75*P75</f>
        <v>19026000</v>
      </c>
      <c r="R75" s="906"/>
    </row>
    <row r="76" spans="1:18" s="54" customFormat="1" ht="17.100000000000001" customHeight="1" x14ac:dyDescent="0.2">
      <c r="A76" s="68"/>
      <c r="B76" s="49"/>
      <c r="C76" s="5" t="s">
        <v>404</v>
      </c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51"/>
      <c r="O76" s="51"/>
      <c r="P76" s="48"/>
      <c r="Q76" s="392">
        <f>Q77</f>
        <v>10872000</v>
      </c>
      <c r="R76" s="433"/>
    </row>
    <row r="77" spans="1:18" s="54" customFormat="1" ht="17.100000000000001" customHeight="1" x14ac:dyDescent="0.2">
      <c r="A77" s="68"/>
      <c r="B77" s="49"/>
      <c r="C77" s="9" t="s">
        <v>405</v>
      </c>
      <c r="D77" s="49" t="s">
        <v>118</v>
      </c>
      <c r="E77" s="49">
        <v>3</v>
      </c>
      <c r="F77" s="49" t="s">
        <v>213</v>
      </c>
      <c r="G77" s="49" t="s">
        <v>11</v>
      </c>
      <c r="H77" s="49">
        <v>4</v>
      </c>
      <c r="I77" s="49" t="s">
        <v>403</v>
      </c>
      <c r="J77" s="49" t="s">
        <v>119</v>
      </c>
      <c r="K77" s="49"/>
      <c r="L77" s="49"/>
      <c r="M77" s="49"/>
      <c r="N77" s="51">
        <f>E77*H77</f>
        <v>12</v>
      </c>
      <c r="O77" s="51" t="s">
        <v>16</v>
      </c>
      <c r="P77" s="48">
        <v>906000</v>
      </c>
      <c r="Q77" s="392">
        <f>N77*P77</f>
        <v>10872000</v>
      </c>
      <c r="R77" s="433"/>
    </row>
    <row r="78" spans="1:18" s="54" customFormat="1" ht="17.100000000000001" customHeight="1" x14ac:dyDescent="0.2">
      <c r="A78" s="68"/>
      <c r="B78" s="49"/>
      <c r="C78" s="5" t="s">
        <v>406</v>
      </c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1"/>
      <c r="O78" s="51"/>
      <c r="P78" s="48"/>
      <c r="Q78" s="392">
        <f>Q79+Q80</f>
        <v>18688000</v>
      </c>
      <c r="R78" s="433"/>
    </row>
    <row r="79" spans="1:18" s="54" customFormat="1" ht="17.100000000000001" customHeight="1" x14ac:dyDescent="0.2">
      <c r="A79" s="68"/>
      <c r="B79" s="49"/>
      <c r="C79" s="9" t="s">
        <v>407</v>
      </c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1">
        <v>1</v>
      </c>
      <c r="O79" s="51" t="s">
        <v>8</v>
      </c>
      <c r="P79" s="48">
        <v>9408000</v>
      </c>
      <c r="Q79" s="392">
        <f>N79*P79</f>
        <v>9408000</v>
      </c>
      <c r="R79" s="433"/>
    </row>
    <row r="80" spans="1:18" s="54" customFormat="1" ht="17.100000000000001" customHeight="1" x14ac:dyDescent="0.2">
      <c r="A80" s="68"/>
      <c r="B80" s="49"/>
      <c r="C80" s="9" t="s">
        <v>408</v>
      </c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51">
        <v>1</v>
      </c>
      <c r="O80" s="51" t="s">
        <v>8</v>
      </c>
      <c r="P80" s="48">
        <v>9280000</v>
      </c>
      <c r="Q80" s="392">
        <f>N80*P80</f>
        <v>9280000</v>
      </c>
      <c r="R80" s="433"/>
    </row>
    <row r="81" spans="1:18" s="54" customFormat="1" ht="17.100000000000001" customHeight="1" x14ac:dyDescent="0.2">
      <c r="A81" s="68"/>
      <c r="B81" s="49"/>
      <c r="C81" s="5" t="s">
        <v>409</v>
      </c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68"/>
      <c r="O81" s="68"/>
      <c r="P81" s="68"/>
      <c r="Q81" s="392">
        <f>Q82+Q83</f>
        <v>110350000</v>
      </c>
      <c r="R81" s="433"/>
    </row>
    <row r="82" spans="1:18" s="54" customFormat="1" ht="17.100000000000001" customHeight="1" x14ac:dyDescent="0.2">
      <c r="A82" s="68"/>
      <c r="B82" s="49"/>
      <c r="C82" s="9" t="s">
        <v>785</v>
      </c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51">
        <v>2</v>
      </c>
      <c r="O82" s="51" t="s">
        <v>8</v>
      </c>
      <c r="P82" s="48">
        <v>22956000</v>
      </c>
      <c r="Q82" s="392">
        <f>N82*P82</f>
        <v>45912000</v>
      </c>
      <c r="R82" s="433"/>
    </row>
    <row r="83" spans="1:18" s="54" customFormat="1" ht="17.100000000000001" customHeight="1" x14ac:dyDescent="0.2">
      <c r="A83" s="68"/>
      <c r="B83" s="49"/>
      <c r="C83" s="9" t="s">
        <v>786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2</v>
      </c>
      <c r="O83" s="51" t="s">
        <v>8</v>
      </c>
      <c r="P83" s="48">
        <v>32219000</v>
      </c>
      <c r="Q83" s="392">
        <f>N83*P83</f>
        <v>64438000</v>
      </c>
      <c r="R83" s="433"/>
    </row>
    <row r="84" spans="1:18" ht="17.100000000000001" customHeight="1" x14ac:dyDescent="0.35">
      <c r="A84" s="44">
        <v>521119</v>
      </c>
      <c r="B84" s="24" t="s">
        <v>55</v>
      </c>
      <c r="C84" s="29"/>
      <c r="D84" s="25"/>
      <c r="E84" s="45"/>
      <c r="F84" s="45"/>
      <c r="G84" s="45"/>
      <c r="H84" s="45"/>
      <c r="I84" s="45"/>
      <c r="J84" s="45"/>
      <c r="K84" s="45"/>
      <c r="L84" s="45"/>
      <c r="M84" s="45"/>
      <c r="N84" s="28"/>
      <c r="O84" s="28"/>
      <c r="P84" s="28"/>
      <c r="Q84" s="394">
        <f>Q85</f>
        <v>1295000</v>
      </c>
      <c r="R84" s="454" t="s">
        <v>571</v>
      </c>
    </row>
    <row r="85" spans="1:18" ht="17.100000000000001" customHeight="1" x14ac:dyDescent="0.2">
      <c r="A85" s="44"/>
      <c r="B85" s="49" t="s">
        <v>19</v>
      </c>
      <c r="C85" s="49" t="s">
        <v>637</v>
      </c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44">
        <v>7</v>
      </c>
      <c r="O85" s="51" t="s">
        <v>38</v>
      </c>
      <c r="P85" s="545">
        <v>185000</v>
      </c>
      <c r="Q85" s="390">
        <f>N85*P85</f>
        <v>1295000</v>
      </c>
      <c r="R85" s="906"/>
    </row>
    <row r="86" spans="1:18" s="585" customFormat="1" ht="17.100000000000001" customHeight="1" x14ac:dyDescent="0.2">
      <c r="A86" s="578" t="s">
        <v>787</v>
      </c>
      <c r="B86" s="579" t="s">
        <v>788</v>
      </c>
      <c r="C86" s="580"/>
      <c r="D86" s="579"/>
      <c r="E86" s="581"/>
      <c r="F86" s="581"/>
      <c r="G86" s="581"/>
      <c r="H86" s="581"/>
      <c r="I86" s="581"/>
      <c r="J86" s="581"/>
      <c r="K86" s="581"/>
      <c r="L86" s="581"/>
      <c r="M86" s="581"/>
      <c r="N86" s="582"/>
      <c r="O86" s="582"/>
      <c r="P86" s="582"/>
      <c r="Q86" s="583">
        <f>Q87</f>
        <v>45912000</v>
      </c>
      <c r="R86" s="584"/>
    </row>
    <row r="87" spans="1:18" s="602" customFormat="1" ht="17.100000000000001" customHeight="1" x14ac:dyDescent="0.35">
      <c r="A87" s="596">
        <v>521119</v>
      </c>
      <c r="B87" s="587" t="s">
        <v>55</v>
      </c>
      <c r="C87" s="597"/>
      <c r="D87" s="598"/>
      <c r="E87" s="599"/>
      <c r="F87" s="599"/>
      <c r="G87" s="599"/>
      <c r="H87" s="599"/>
      <c r="I87" s="599"/>
      <c r="J87" s="599"/>
      <c r="K87" s="599"/>
      <c r="L87" s="599"/>
      <c r="M87" s="599"/>
      <c r="N87" s="600"/>
      <c r="O87" s="600"/>
      <c r="P87" s="600"/>
      <c r="Q87" s="601">
        <f>Q88</f>
        <v>45912000</v>
      </c>
      <c r="R87" s="593" t="s">
        <v>562</v>
      </c>
    </row>
    <row r="88" spans="1:18" s="602" customFormat="1" ht="17.100000000000001" customHeight="1" x14ac:dyDescent="0.2">
      <c r="A88" s="596"/>
      <c r="B88" s="589" t="s">
        <v>19</v>
      </c>
      <c r="C88" s="589" t="s">
        <v>789</v>
      </c>
      <c r="D88" s="598"/>
      <c r="E88" s="598"/>
      <c r="F88" s="598"/>
      <c r="G88" s="598"/>
      <c r="H88" s="598"/>
      <c r="I88" s="598"/>
      <c r="J88" s="598"/>
      <c r="K88" s="598"/>
      <c r="L88" s="598"/>
      <c r="M88" s="598"/>
      <c r="N88" s="600">
        <v>2</v>
      </c>
      <c r="O88" s="591" t="s">
        <v>8</v>
      </c>
      <c r="P88" s="603">
        <v>22956000</v>
      </c>
      <c r="Q88" s="604">
        <f>N88*P88</f>
        <v>45912000</v>
      </c>
      <c r="R88" s="605"/>
    </row>
    <row r="89" spans="1:18" s="585" customFormat="1" ht="17.100000000000001" customHeight="1" x14ac:dyDescent="0.2">
      <c r="A89" s="578" t="s">
        <v>790</v>
      </c>
      <c r="B89" s="579" t="s">
        <v>791</v>
      </c>
      <c r="C89" s="580"/>
      <c r="D89" s="579"/>
      <c r="E89" s="581"/>
      <c r="F89" s="581"/>
      <c r="G89" s="581"/>
      <c r="H89" s="581"/>
      <c r="I89" s="581"/>
      <c r="J89" s="581"/>
      <c r="K89" s="581"/>
      <c r="L89" s="581"/>
      <c r="M89" s="581"/>
      <c r="N89" s="582"/>
      <c r="O89" s="582"/>
      <c r="P89" s="582"/>
      <c r="Q89" s="583">
        <f>Q90</f>
        <v>64438000</v>
      </c>
      <c r="R89" s="584"/>
    </row>
    <row r="90" spans="1:18" s="602" customFormat="1" ht="17.100000000000001" customHeight="1" x14ac:dyDescent="0.35">
      <c r="A90" s="596">
        <v>521119</v>
      </c>
      <c r="B90" s="587" t="s">
        <v>55</v>
      </c>
      <c r="C90" s="597"/>
      <c r="D90" s="598"/>
      <c r="E90" s="599"/>
      <c r="F90" s="599"/>
      <c r="G90" s="599"/>
      <c r="H90" s="599"/>
      <c r="I90" s="599"/>
      <c r="J90" s="599"/>
      <c r="K90" s="599"/>
      <c r="L90" s="599"/>
      <c r="M90" s="599"/>
      <c r="N90" s="600"/>
      <c r="O90" s="600"/>
      <c r="P90" s="600"/>
      <c r="Q90" s="601">
        <f>Q91</f>
        <v>64438000</v>
      </c>
      <c r="R90" s="593" t="s">
        <v>562</v>
      </c>
    </row>
    <row r="91" spans="1:18" s="602" customFormat="1" ht="17.100000000000001" customHeight="1" x14ac:dyDescent="0.2">
      <c r="A91" s="596"/>
      <c r="B91" s="589" t="s">
        <v>19</v>
      </c>
      <c r="C91" s="589" t="s">
        <v>789</v>
      </c>
      <c r="D91" s="598"/>
      <c r="E91" s="598"/>
      <c r="F91" s="598"/>
      <c r="G91" s="598"/>
      <c r="H91" s="598"/>
      <c r="I91" s="598"/>
      <c r="J91" s="598"/>
      <c r="K91" s="598"/>
      <c r="L91" s="598"/>
      <c r="M91" s="598"/>
      <c r="N91" s="600">
        <v>2</v>
      </c>
      <c r="O91" s="591" t="s">
        <v>8</v>
      </c>
      <c r="P91" s="603">
        <v>32219000</v>
      </c>
      <c r="Q91" s="604">
        <f>N91*P91</f>
        <v>64438000</v>
      </c>
      <c r="R91" s="605"/>
    </row>
    <row r="92" spans="1:18" s="54" customFormat="1" ht="17.100000000000001" customHeight="1" x14ac:dyDescent="0.2">
      <c r="A92" s="68"/>
      <c r="B92" s="49"/>
      <c r="C92" s="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51"/>
      <c r="O92" s="51"/>
      <c r="P92" s="48"/>
      <c r="Q92" s="392"/>
      <c r="R92" s="433"/>
    </row>
    <row r="93" spans="1:18" s="192" customFormat="1" ht="17.100000000000001" customHeight="1" x14ac:dyDescent="0.2">
      <c r="A93" s="168">
        <v>3115</v>
      </c>
      <c r="B93" s="166" t="s">
        <v>412</v>
      </c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93"/>
      <c r="O93" s="193"/>
      <c r="P93" s="193"/>
      <c r="Q93" s="389">
        <f>Q94</f>
        <v>236673000</v>
      </c>
      <c r="R93" s="431"/>
    </row>
    <row r="94" spans="1:18" s="187" customFormat="1" ht="17.100000000000001" customHeight="1" x14ac:dyDescent="0.2">
      <c r="A94" s="195" t="s">
        <v>411</v>
      </c>
      <c r="B94" s="184" t="s">
        <v>413</v>
      </c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200">
        <v>12</v>
      </c>
      <c r="O94" s="200" t="s">
        <v>234</v>
      </c>
      <c r="P94" s="186"/>
      <c r="Q94" s="355">
        <f>Q95</f>
        <v>236673000</v>
      </c>
      <c r="R94" s="423"/>
    </row>
    <row r="95" spans="1:18" s="54" customFormat="1" ht="17.100000000000001" customHeight="1" x14ac:dyDescent="0.2">
      <c r="A95" s="62" t="s">
        <v>51</v>
      </c>
      <c r="B95" s="253" t="s">
        <v>52</v>
      </c>
      <c r="C95" s="455"/>
      <c r="D95" s="455"/>
      <c r="E95" s="455"/>
      <c r="F95" s="455"/>
      <c r="G95" s="455"/>
      <c r="H95" s="455"/>
      <c r="I95" s="455"/>
      <c r="J95" s="455"/>
      <c r="K95" s="455"/>
      <c r="L95" s="455"/>
      <c r="M95" s="455"/>
      <c r="N95" s="46"/>
      <c r="O95" s="46"/>
      <c r="P95" s="51"/>
      <c r="Q95" s="356">
        <f>Q96+Q117+Q120</f>
        <v>236673000</v>
      </c>
      <c r="R95" s="454"/>
    </row>
    <row r="96" spans="1:18" s="129" customFormat="1" ht="17.100000000000001" customHeight="1" x14ac:dyDescent="0.2">
      <c r="A96" s="137" t="s">
        <v>414</v>
      </c>
      <c r="B96" s="65" t="s">
        <v>415</v>
      </c>
      <c r="C96" s="141"/>
      <c r="D96" s="65"/>
      <c r="E96" s="910"/>
      <c r="F96" s="910"/>
      <c r="G96" s="910"/>
      <c r="H96" s="910"/>
      <c r="I96" s="910"/>
      <c r="J96" s="910"/>
      <c r="K96" s="910"/>
      <c r="L96" s="910"/>
      <c r="M96" s="910"/>
      <c r="N96" s="67"/>
      <c r="O96" s="67"/>
      <c r="P96" s="67"/>
      <c r="Q96" s="375">
        <f>Q97+Q115</f>
        <v>181498000</v>
      </c>
      <c r="R96" s="145"/>
    </row>
    <row r="97" spans="1:18" ht="17.100000000000001" customHeight="1" x14ac:dyDescent="0.35">
      <c r="A97" s="44">
        <v>521119</v>
      </c>
      <c r="B97" s="24" t="s">
        <v>55</v>
      </c>
      <c r="C97" s="29"/>
      <c r="D97" s="25"/>
      <c r="E97" s="45"/>
      <c r="F97" s="45"/>
      <c r="G97" s="45"/>
      <c r="H97" s="45"/>
      <c r="I97" s="45"/>
      <c r="J97" s="45"/>
      <c r="K97" s="45"/>
      <c r="L97" s="45"/>
      <c r="M97" s="45"/>
      <c r="N97" s="28"/>
      <c r="O97" s="28"/>
      <c r="P97" s="28"/>
      <c r="Q97" s="394">
        <f>Q98+Q104</f>
        <v>180203000</v>
      </c>
      <c r="R97" s="454" t="s">
        <v>562</v>
      </c>
    </row>
    <row r="98" spans="1:18" ht="17.100000000000001" customHeight="1" x14ac:dyDescent="0.2">
      <c r="A98" s="44"/>
      <c r="B98" s="49" t="s">
        <v>19</v>
      </c>
      <c r="C98" s="49" t="s">
        <v>394</v>
      </c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8"/>
      <c r="O98" s="28"/>
      <c r="P98" s="28"/>
      <c r="Q98" s="390">
        <f>Q99+Q102</f>
        <v>4959000</v>
      </c>
      <c r="R98" s="906"/>
    </row>
    <row r="99" spans="1:18" ht="17.100000000000001" customHeight="1" x14ac:dyDescent="0.2">
      <c r="A99" s="28"/>
      <c r="B99" s="25"/>
      <c r="C99" s="49" t="s">
        <v>395</v>
      </c>
      <c r="D99" s="25"/>
      <c r="E99" s="25"/>
      <c r="F99" s="25"/>
      <c r="G99" s="25"/>
      <c r="H99" s="45"/>
      <c r="I99" s="45"/>
      <c r="J99" s="45"/>
      <c r="K99" s="45"/>
      <c r="L99" s="45"/>
      <c r="M99" s="45"/>
      <c r="N99" s="44"/>
      <c r="O99" s="44"/>
      <c r="P99" s="32"/>
      <c r="Q99" s="390">
        <f>Q100+Q101</f>
        <v>2595000</v>
      </c>
      <c r="R99" s="906"/>
    </row>
    <row r="100" spans="1:18" ht="17.100000000000001" customHeight="1" x14ac:dyDescent="0.2">
      <c r="A100" s="28"/>
      <c r="B100" s="25"/>
      <c r="C100" s="52" t="s">
        <v>396</v>
      </c>
      <c r="D100" s="25"/>
      <c r="E100" s="25"/>
      <c r="F100" s="25"/>
      <c r="G100" s="25"/>
      <c r="H100" s="45"/>
      <c r="I100" s="45"/>
      <c r="J100" s="45"/>
      <c r="K100" s="45"/>
      <c r="L100" s="45"/>
      <c r="M100" s="45"/>
      <c r="N100" s="44">
        <v>11</v>
      </c>
      <c r="O100" s="51" t="s">
        <v>38</v>
      </c>
      <c r="P100" s="32">
        <v>135000</v>
      </c>
      <c r="Q100" s="390">
        <f>N100*P100</f>
        <v>1485000</v>
      </c>
      <c r="R100" s="906"/>
    </row>
    <row r="101" spans="1:18" ht="17.100000000000001" customHeight="1" x14ac:dyDescent="0.2">
      <c r="A101" s="28"/>
      <c r="B101" s="25"/>
      <c r="C101" s="52" t="s">
        <v>397</v>
      </c>
      <c r="D101" s="25"/>
      <c r="E101" s="25"/>
      <c r="F101" s="25"/>
      <c r="G101" s="25"/>
      <c r="H101" s="45"/>
      <c r="I101" s="45"/>
      <c r="J101" s="45"/>
      <c r="K101" s="45"/>
      <c r="L101" s="45"/>
      <c r="M101" s="45"/>
      <c r="N101" s="44">
        <v>6</v>
      </c>
      <c r="O101" s="51" t="s">
        <v>38</v>
      </c>
      <c r="P101" s="32">
        <v>185000</v>
      </c>
      <c r="Q101" s="390">
        <f>N101*P101</f>
        <v>1110000</v>
      </c>
      <c r="R101" s="906"/>
    </row>
    <row r="102" spans="1:18" ht="17.100000000000001" customHeight="1" x14ac:dyDescent="0.2">
      <c r="A102" s="28"/>
      <c r="B102" s="25"/>
      <c r="C102" s="49" t="s">
        <v>398</v>
      </c>
      <c r="D102" s="25"/>
      <c r="E102" s="25"/>
      <c r="F102" s="25"/>
      <c r="G102" s="25"/>
      <c r="H102" s="45"/>
      <c r="I102" s="45"/>
      <c r="J102" s="45"/>
      <c r="K102" s="45"/>
      <c r="L102" s="45"/>
      <c r="M102" s="45"/>
      <c r="N102" s="44"/>
      <c r="O102" s="44"/>
      <c r="P102" s="32"/>
      <c r="Q102" s="390">
        <f>Q103</f>
        <v>2364000</v>
      </c>
      <c r="R102" s="906"/>
    </row>
    <row r="103" spans="1:18" ht="17.100000000000001" customHeight="1" x14ac:dyDescent="0.2">
      <c r="A103" s="28"/>
      <c r="B103" s="25"/>
      <c r="C103" s="52" t="s">
        <v>399</v>
      </c>
      <c r="D103" s="25"/>
      <c r="E103" s="25"/>
      <c r="F103" s="25"/>
      <c r="G103" s="25"/>
      <c r="H103" s="45"/>
      <c r="I103" s="45"/>
      <c r="J103" s="45"/>
      <c r="K103" s="45"/>
      <c r="L103" s="45"/>
      <c r="M103" s="45"/>
      <c r="N103" s="44">
        <v>12</v>
      </c>
      <c r="O103" s="51" t="s">
        <v>410</v>
      </c>
      <c r="P103" s="32">
        <v>197000</v>
      </c>
      <c r="Q103" s="390">
        <f>N103*P103</f>
        <v>2364000</v>
      </c>
      <c r="R103" s="906"/>
    </row>
    <row r="104" spans="1:18" ht="17.100000000000001" customHeight="1" x14ac:dyDescent="0.2">
      <c r="A104" s="28"/>
      <c r="B104" s="49" t="s">
        <v>19</v>
      </c>
      <c r="C104" s="49" t="s">
        <v>401</v>
      </c>
      <c r="D104" s="25"/>
      <c r="E104" s="25"/>
      <c r="F104" s="25"/>
      <c r="G104" s="25"/>
      <c r="H104" s="45"/>
      <c r="I104" s="45"/>
      <c r="J104" s="45"/>
      <c r="K104" s="45"/>
      <c r="L104" s="45"/>
      <c r="M104" s="45"/>
      <c r="N104" s="44"/>
      <c r="O104" s="44"/>
      <c r="P104" s="32"/>
      <c r="Q104" s="390">
        <f>Q105+Q107+Q109+Q112</f>
        <v>175244000</v>
      </c>
      <c r="R104" s="906"/>
    </row>
    <row r="105" spans="1:18" ht="17.100000000000001" customHeight="1" x14ac:dyDescent="0.2">
      <c r="A105" s="28"/>
      <c r="B105" s="25"/>
      <c r="C105" s="49" t="s">
        <v>402</v>
      </c>
      <c r="D105" s="25"/>
      <c r="E105" s="25"/>
      <c r="F105" s="25"/>
      <c r="G105" s="25"/>
      <c r="H105" s="45"/>
      <c r="I105" s="45"/>
      <c r="J105" s="45"/>
      <c r="K105" s="45"/>
      <c r="L105" s="45"/>
      <c r="M105" s="45"/>
      <c r="N105" s="44"/>
      <c r="O105" s="44"/>
      <c r="P105" s="32"/>
      <c r="Q105" s="390">
        <f>SUM(Q106:Q106)</f>
        <v>31710000</v>
      </c>
      <c r="R105" s="906"/>
    </row>
    <row r="106" spans="1:18" ht="17.100000000000001" customHeight="1" x14ac:dyDescent="0.2">
      <c r="A106" s="28"/>
      <c r="B106" s="25"/>
      <c r="C106" s="52" t="s">
        <v>22</v>
      </c>
      <c r="D106" s="49" t="s">
        <v>118</v>
      </c>
      <c r="E106" s="49">
        <v>3</v>
      </c>
      <c r="F106" s="49" t="s">
        <v>213</v>
      </c>
      <c r="G106" s="49" t="s">
        <v>11</v>
      </c>
      <c r="H106" s="49">
        <v>10</v>
      </c>
      <c r="I106" s="49" t="s">
        <v>403</v>
      </c>
      <c r="J106" s="49" t="s">
        <v>119</v>
      </c>
      <c r="K106" s="45"/>
      <c r="L106" s="45"/>
      <c r="M106" s="45"/>
      <c r="N106" s="44">
        <f>E106*H106</f>
        <v>30</v>
      </c>
      <c r="O106" s="51" t="s">
        <v>16</v>
      </c>
      <c r="P106" s="32">
        <v>1057000</v>
      </c>
      <c r="Q106" s="390">
        <f>N106*P106</f>
        <v>31710000</v>
      </c>
      <c r="R106" s="906"/>
    </row>
    <row r="107" spans="1:18" s="54" customFormat="1" ht="17.100000000000001" customHeight="1" x14ac:dyDescent="0.2">
      <c r="A107" s="68"/>
      <c r="B107" s="49"/>
      <c r="C107" s="5" t="s">
        <v>404</v>
      </c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51"/>
      <c r="O107" s="51"/>
      <c r="P107" s="48"/>
      <c r="Q107" s="392">
        <f>Q108</f>
        <v>14496000</v>
      </c>
      <c r="R107" s="433"/>
    </row>
    <row r="108" spans="1:18" s="54" customFormat="1" ht="17.100000000000001" customHeight="1" x14ac:dyDescent="0.2">
      <c r="A108" s="68"/>
      <c r="B108" s="49"/>
      <c r="C108" s="9" t="s">
        <v>405</v>
      </c>
      <c r="D108" s="49" t="s">
        <v>118</v>
      </c>
      <c r="E108" s="49">
        <v>4</v>
      </c>
      <c r="F108" s="49" t="s">
        <v>213</v>
      </c>
      <c r="G108" s="49" t="s">
        <v>11</v>
      </c>
      <c r="H108" s="49">
        <v>4</v>
      </c>
      <c r="I108" s="49" t="s">
        <v>403</v>
      </c>
      <c r="J108" s="49" t="s">
        <v>119</v>
      </c>
      <c r="K108" s="49"/>
      <c r="L108" s="49"/>
      <c r="M108" s="49"/>
      <c r="N108" s="51">
        <f>E108*H108</f>
        <v>16</v>
      </c>
      <c r="O108" s="51" t="s">
        <v>16</v>
      </c>
      <c r="P108" s="48">
        <v>906000</v>
      </c>
      <c r="Q108" s="392">
        <f>N108*P108</f>
        <v>14496000</v>
      </c>
      <c r="R108" s="433"/>
    </row>
    <row r="109" spans="1:18" s="54" customFormat="1" ht="17.100000000000001" customHeight="1" x14ac:dyDescent="0.2">
      <c r="A109" s="68"/>
      <c r="B109" s="49"/>
      <c r="C109" s="5" t="s">
        <v>406</v>
      </c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51"/>
      <c r="O109" s="51"/>
      <c r="P109" s="48"/>
      <c r="Q109" s="392">
        <f>Q110+Q111</f>
        <v>18688000</v>
      </c>
      <c r="R109" s="433"/>
    </row>
    <row r="110" spans="1:18" s="54" customFormat="1" ht="17.100000000000001" customHeight="1" x14ac:dyDescent="0.2">
      <c r="A110" s="68"/>
      <c r="B110" s="49"/>
      <c r="C110" s="9" t="s">
        <v>407</v>
      </c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51">
        <v>1</v>
      </c>
      <c r="O110" s="51" t="s">
        <v>8</v>
      </c>
      <c r="P110" s="48">
        <v>9408000</v>
      </c>
      <c r="Q110" s="392">
        <f>N110*P110</f>
        <v>9408000</v>
      </c>
      <c r="R110" s="433"/>
    </row>
    <row r="111" spans="1:18" s="54" customFormat="1" ht="17.100000000000001" customHeight="1" x14ac:dyDescent="0.2">
      <c r="A111" s="68"/>
      <c r="B111" s="49"/>
      <c r="C111" s="9" t="s">
        <v>408</v>
      </c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51">
        <v>1</v>
      </c>
      <c r="O111" s="51" t="s">
        <v>8</v>
      </c>
      <c r="P111" s="48">
        <v>9280000</v>
      </c>
      <c r="Q111" s="392">
        <f>N111*P111</f>
        <v>9280000</v>
      </c>
      <c r="R111" s="433"/>
    </row>
    <row r="112" spans="1:18" s="54" customFormat="1" ht="17.100000000000001" customHeight="1" x14ac:dyDescent="0.2">
      <c r="A112" s="68"/>
      <c r="B112" s="49"/>
      <c r="C112" s="5" t="s">
        <v>409</v>
      </c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68"/>
      <c r="O112" s="68"/>
      <c r="P112" s="68"/>
      <c r="Q112" s="392">
        <f>Q114+Q113</f>
        <v>110350000</v>
      </c>
      <c r="R112" s="433"/>
    </row>
    <row r="113" spans="1:18" s="54" customFormat="1" ht="17.100000000000001" customHeight="1" x14ac:dyDescent="0.2">
      <c r="A113" s="68"/>
      <c r="B113" s="49"/>
      <c r="C113" s="9" t="s">
        <v>792</v>
      </c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51">
        <v>2</v>
      </c>
      <c r="O113" s="51" t="s">
        <v>8</v>
      </c>
      <c r="P113" s="48">
        <v>22956000</v>
      </c>
      <c r="Q113" s="392">
        <f>N113*P113</f>
        <v>45912000</v>
      </c>
      <c r="R113" s="433"/>
    </row>
    <row r="114" spans="1:18" s="54" customFormat="1" ht="17.100000000000001" customHeight="1" x14ac:dyDescent="0.2">
      <c r="A114" s="68"/>
      <c r="B114" s="49"/>
      <c r="C114" s="9" t="s">
        <v>786</v>
      </c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51">
        <v>2</v>
      </c>
      <c r="O114" s="51" t="s">
        <v>8</v>
      </c>
      <c r="P114" s="48">
        <v>32219000</v>
      </c>
      <c r="Q114" s="392">
        <f>N114*P114</f>
        <v>64438000</v>
      </c>
      <c r="R114" s="433"/>
    </row>
    <row r="115" spans="1:18" ht="17.100000000000001" customHeight="1" x14ac:dyDescent="0.35">
      <c r="A115" s="274">
        <v>521119</v>
      </c>
      <c r="B115" s="24" t="s">
        <v>55</v>
      </c>
      <c r="C115" s="29"/>
      <c r="D115" s="25"/>
      <c r="E115" s="45"/>
      <c r="F115" s="45"/>
      <c r="G115" s="45"/>
      <c r="H115" s="45"/>
      <c r="I115" s="45"/>
      <c r="J115" s="45"/>
      <c r="K115" s="45"/>
      <c r="L115" s="45"/>
      <c r="M115" s="45"/>
      <c r="N115" s="28"/>
      <c r="O115" s="28"/>
      <c r="P115" s="28"/>
      <c r="Q115" s="394">
        <f>Q116</f>
        <v>1295000</v>
      </c>
      <c r="R115" s="454" t="s">
        <v>571</v>
      </c>
    </row>
    <row r="116" spans="1:18" ht="17.100000000000001" customHeight="1" x14ac:dyDescent="0.2">
      <c r="A116" s="44"/>
      <c r="B116" s="49" t="s">
        <v>19</v>
      </c>
      <c r="C116" s="49" t="s">
        <v>638</v>
      </c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44">
        <v>7</v>
      </c>
      <c r="O116" s="51" t="s">
        <v>38</v>
      </c>
      <c r="P116" s="545">
        <v>185000</v>
      </c>
      <c r="Q116" s="390">
        <f>N116*P116</f>
        <v>1295000</v>
      </c>
      <c r="R116" s="906"/>
    </row>
    <row r="117" spans="1:18" s="585" customFormat="1" ht="17.100000000000001" customHeight="1" x14ac:dyDescent="0.2">
      <c r="A117" s="578" t="s">
        <v>793</v>
      </c>
      <c r="B117" s="579" t="s">
        <v>788</v>
      </c>
      <c r="C117" s="580"/>
      <c r="D117" s="579"/>
      <c r="E117" s="581"/>
      <c r="F117" s="581"/>
      <c r="G117" s="581"/>
      <c r="H117" s="581"/>
      <c r="I117" s="581"/>
      <c r="J117" s="581"/>
      <c r="K117" s="581"/>
      <c r="L117" s="581"/>
      <c r="M117" s="581"/>
      <c r="N117" s="582"/>
      <c r="O117" s="582"/>
      <c r="P117" s="582"/>
      <c r="Q117" s="583">
        <f>Q118</f>
        <v>22956000</v>
      </c>
      <c r="R117" s="584"/>
    </row>
    <row r="118" spans="1:18" s="602" customFormat="1" ht="17.100000000000001" customHeight="1" x14ac:dyDescent="0.35">
      <c r="A118" s="596">
        <v>521119</v>
      </c>
      <c r="B118" s="587" t="s">
        <v>55</v>
      </c>
      <c r="C118" s="597"/>
      <c r="D118" s="598"/>
      <c r="E118" s="599"/>
      <c r="F118" s="599"/>
      <c r="G118" s="599"/>
      <c r="H118" s="599"/>
      <c r="I118" s="599"/>
      <c r="J118" s="599"/>
      <c r="K118" s="599"/>
      <c r="L118" s="599"/>
      <c r="M118" s="599"/>
      <c r="N118" s="600"/>
      <c r="O118" s="600"/>
      <c r="P118" s="600"/>
      <c r="Q118" s="601">
        <f>Q119</f>
        <v>22956000</v>
      </c>
      <c r="R118" s="593" t="s">
        <v>562</v>
      </c>
    </row>
    <row r="119" spans="1:18" s="602" customFormat="1" ht="17.100000000000001" customHeight="1" x14ac:dyDescent="0.2">
      <c r="A119" s="596"/>
      <c r="B119" s="589" t="s">
        <v>19</v>
      </c>
      <c r="C119" s="589" t="s">
        <v>789</v>
      </c>
      <c r="D119" s="598"/>
      <c r="E119" s="598"/>
      <c r="F119" s="598"/>
      <c r="G119" s="598"/>
      <c r="H119" s="598"/>
      <c r="I119" s="598"/>
      <c r="J119" s="598"/>
      <c r="K119" s="598"/>
      <c r="L119" s="598"/>
      <c r="M119" s="598"/>
      <c r="N119" s="600">
        <v>1</v>
      </c>
      <c r="O119" s="591" t="s">
        <v>8</v>
      </c>
      <c r="P119" s="603">
        <v>22956000</v>
      </c>
      <c r="Q119" s="604">
        <f>N119*P119</f>
        <v>22956000</v>
      </c>
      <c r="R119" s="605"/>
    </row>
    <row r="120" spans="1:18" s="585" customFormat="1" ht="17.100000000000001" customHeight="1" x14ac:dyDescent="0.2">
      <c r="A120" s="578" t="s">
        <v>794</v>
      </c>
      <c r="B120" s="579" t="s">
        <v>791</v>
      </c>
      <c r="C120" s="580"/>
      <c r="D120" s="579"/>
      <c r="E120" s="581"/>
      <c r="F120" s="581"/>
      <c r="G120" s="581"/>
      <c r="H120" s="581"/>
      <c r="I120" s="581"/>
      <c r="J120" s="581"/>
      <c r="K120" s="581"/>
      <c r="L120" s="581"/>
      <c r="M120" s="581"/>
      <c r="N120" s="582"/>
      <c r="O120" s="582"/>
      <c r="P120" s="582"/>
      <c r="Q120" s="583">
        <f>Q121</f>
        <v>32219000</v>
      </c>
      <c r="R120" s="584"/>
    </row>
    <row r="121" spans="1:18" s="602" customFormat="1" ht="17.100000000000001" customHeight="1" x14ac:dyDescent="0.35">
      <c r="A121" s="596">
        <v>521119</v>
      </c>
      <c r="B121" s="587" t="s">
        <v>55</v>
      </c>
      <c r="C121" s="597"/>
      <c r="D121" s="598"/>
      <c r="E121" s="599"/>
      <c r="F121" s="599"/>
      <c r="G121" s="599"/>
      <c r="H121" s="599"/>
      <c r="I121" s="599"/>
      <c r="J121" s="599"/>
      <c r="K121" s="599"/>
      <c r="L121" s="599"/>
      <c r="M121" s="599"/>
      <c r="N121" s="600"/>
      <c r="O121" s="600"/>
      <c r="P121" s="600"/>
      <c r="Q121" s="601">
        <f>Q122</f>
        <v>32219000</v>
      </c>
      <c r="R121" s="593" t="s">
        <v>562</v>
      </c>
    </row>
    <row r="122" spans="1:18" s="602" customFormat="1" ht="17.100000000000001" customHeight="1" x14ac:dyDescent="0.2">
      <c r="A122" s="596"/>
      <c r="B122" s="589" t="s">
        <v>19</v>
      </c>
      <c r="C122" s="589" t="s">
        <v>789</v>
      </c>
      <c r="D122" s="598"/>
      <c r="E122" s="598"/>
      <c r="F122" s="598"/>
      <c r="G122" s="598"/>
      <c r="H122" s="598"/>
      <c r="I122" s="598"/>
      <c r="J122" s="598"/>
      <c r="K122" s="598"/>
      <c r="L122" s="598"/>
      <c r="M122" s="598"/>
      <c r="N122" s="600">
        <v>1</v>
      </c>
      <c r="O122" s="591" t="s">
        <v>8</v>
      </c>
      <c r="P122" s="603">
        <v>32219000</v>
      </c>
      <c r="Q122" s="604">
        <f>N122*P122</f>
        <v>32219000</v>
      </c>
      <c r="R122" s="605"/>
    </row>
    <row r="123" spans="1:18" s="54" customFormat="1" ht="17.100000000000001" customHeight="1" x14ac:dyDescent="0.2">
      <c r="A123" s="68"/>
      <c r="B123" s="49"/>
      <c r="C123" s="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51"/>
      <c r="O123" s="51"/>
      <c r="P123" s="48"/>
      <c r="Q123" s="392"/>
      <c r="R123" s="433"/>
    </row>
    <row r="124" spans="1:18" s="192" customFormat="1" ht="17.100000000000001" customHeight="1" x14ac:dyDescent="0.2">
      <c r="A124" s="168">
        <v>3116</v>
      </c>
      <c r="B124" s="166" t="s">
        <v>795</v>
      </c>
      <c r="C124" s="166"/>
      <c r="D124" s="166"/>
      <c r="E124" s="166"/>
      <c r="F124" s="166"/>
      <c r="G124" s="166"/>
      <c r="H124" s="166"/>
      <c r="I124" s="166"/>
      <c r="J124" s="166"/>
      <c r="K124" s="166"/>
      <c r="L124" s="166"/>
      <c r="M124" s="166"/>
      <c r="N124" s="193"/>
      <c r="O124" s="193"/>
      <c r="P124" s="193"/>
      <c r="Q124" s="389">
        <f>Q125</f>
        <v>282243000</v>
      </c>
      <c r="R124" s="431"/>
    </row>
    <row r="125" spans="1:18" s="187" customFormat="1" ht="17.100000000000001" customHeight="1" x14ac:dyDescent="0.2">
      <c r="A125" s="195" t="s">
        <v>416</v>
      </c>
      <c r="B125" s="184" t="s">
        <v>796</v>
      </c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200">
        <v>12</v>
      </c>
      <c r="O125" s="200" t="s">
        <v>234</v>
      </c>
      <c r="P125" s="186"/>
      <c r="Q125" s="355">
        <f>Q126</f>
        <v>282243000</v>
      </c>
      <c r="R125" s="423"/>
    </row>
    <row r="126" spans="1:18" s="54" customFormat="1" ht="17.100000000000001" customHeight="1" x14ac:dyDescent="0.2">
      <c r="A126" s="62" t="s">
        <v>51</v>
      </c>
      <c r="B126" s="253" t="s">
        <v>52</v>
      </c>
      <c r="C126" s="455"/>
      <c r="D126" s="455"/>
      <c r="E126" s="455"/>
      <c r="F126" s="455"/>
      <c r="G126" s="455"/>
      <c r="H126" s="455"/>
      <c r="I126" s="455"/>
      <c r="J126" s="455"/>
      <c r="K126" s="455"/>
      <c r="L126" s="455"/>
      <c r="M126" s="455"/>
      <c r="N126" s="46"/>
      <c r="O126" s="46"/>
      <c r="P126" s="51"/>
      <c r="Q126" s="356">
        <f>Q127+Q148+Q151</f>
        <v>282243000</v>
      </c>
      <c r="R126" s="454"/>
    </row>
    <row r="127" spans="1:18" s="129" customFormat="1" ht="17.100000000000001" customHeight="1" x14ac:dyDescent="0.2">
      <c r="A127" s="137" t="s">
        <v>305</v>
      </c>
      <c r="B127" s="65" t="s">
        <v>797</v>
      </c>
      <c r="C127" s="141"/>
      <c r="D127" s="65"/>
      <c r="E127" s="910"/>
      <c r="F127" s="910"/>
      <c r="G127" s="910"/>
      <c r="H127" s="910"/>
      <c r="I127" s="910"/>
      <c r="J127" s="910"/>
      <c r="K127" s="910"/>
      <c r="L127" s="910"/>
      <c r="M127" s="910"/>
      <c r="N127" s="67"/>
      <c r="O127" s="67"/>
      <c r="P127" s="67"/>
      <c r="Q127" s="375">
        <f>Q128+Q146</f>
        <v>171893000</v>
      </c>
      <c r="R127" s="145"/>
    </row>
    <row r="128" spans="1:18" ht="17.100000000000001" customHeight="1" x14ac:dyDescent="0.35">
      <c r="A128" s="44">
        <v>521119</v>
      </c>
      <c r="B128" s="24" t="s">
        <v>55</v>
      </c>
      <c r="C128" s="29"/>
      <c r="D128" s="25"/>
      <c r="E128" s="45"/>
      <c r="F128" s="45"/>
      <c r="G128" s="45"/>
      <c r="H128" s="45"/>
      <c r="I128" s="45"/>
      <c r="J128" s="45"/>
      <c r="K128" s="45"/>
      <c r="L128" s="45"/>
      <c r="M128" s="45"/>
      <c r="N128" s="28"/>
      <c r="O128" s="28"/>
      <c r="P128" s="28"/>
      <c r="Q128" s="394">
        <f>Q129+Q135</f>
        <v>170598000</v>
      </c>
      <c r="R128" s="454" t="s">
        <v>562</v>
      </c>
    </row>
    <row r="129" spans="1:18" ht="17.100000000000001" customHeight="1" x14ac:dyDescent="0.2">
      <c r="A129" s="44"/>
      <c r="B129" s="49" t="s">
        <v>19</v>
      </c>
      <c r="C129" s="49" t="s">
        <v>394</v>
      </c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8"/>
      <c r="O129" s="28"/>
      <c r="P129" s="28"/>
      <c r="Q129" s="390">
        <f>Q130+Q133</f>
        <v>4959000</v>
      </c>
      <c r="R129" s="906"/>
    </row>
    <row r="130" spans="1:18" ht="17.100000000000001" customHeight="1" x14ac:dyDescent="0.2">
      <c r="A130" s="28"/>
      <c r="B130" s="25"/>
      <c r="C130" s="49" t="s">
        <v>395</v>
      </c>
      <c r="D130" s="25"/>
      <c r="E130" s="25"/>
      <c r="F130" s="25"/>
      <c r="G130" s="25"/>
      <c r="H130" s="45"/>
      <c r="I130" s="45"/>
      <c r="J130" s="45"/>
      <c r="K130" s="45"/>
      <c r="L130" s="45"/>
      <c r="M130" s="45"/>
      <c r="N130" s="44"/>
      <c r="O130" s="44"/>
      <c r="P130" s="32"/>
      <c r="Q130" s="390">
        <f>Q131+Q132</f>
        <v>2595000</v>
      </c>
      <c r="R130" s="906"/>
    </row>
    <row r="131" spans="1:18" ht="17.100000000000001" customHeight="1" x14ac:dyDescent="0.2">
      <c r="A131" s="28"/>
      <c r="B131" s="25"/>
      <c r="C131" s="52" t="s">
        <v>396</v>
      </c>
      <c r="D131" s="25"/>
      <c r="E131" s="25"/>
      <c r="F131" s="25"/>
      <c r="G131" s="25"/>
      <c r="H131" s="45"/>
      <c r="I131" s="45"/>
      <c r="J131" s="45"/>
      <c r="K131" s="45"/>
      <c r="L131" s="45"/>
      <c r="M131" s="45"/>
      <c r="N131" s="44">
        <v>11</v>
      </c>
      <c r="O131" s="51" t="s">
        <v>38</v>
      </c>
      <c r="P131" s="32">
        <v>135000</v>
      </c>
      <c r="Q131" s="390">
        <f>N131*P131</f>
        <v>1485000</v>
      </c>
      <c r="R131" s="906"/>
    </row>
    <row r="132" spans="1:18" ht="17.100000000000001" customHeight="1" x14ac:dyDescent="0.2">
      <c r="A132" s="28"/>
      <c r="B132" s="25"/>
      <c r="C132" s="52" t="s">
        <v>397</v>
      </c>
      <c r="D132" s="25"/>
      <c r="E132" s="25"/>
      <c r="F132" s="25"/>
      <c r="G132" s="25"/>
      <c r="H132" s="45"/>
      <c r="I132" s="45"/>
      <c r="J132" s="45"/>
      <c r="K132" s="45"/>
      <c r="L132" s="45"/>
      <c r="M132" s="45"/>
      <c r="N132" s="44">
        <v>6</v>
      </c>
      <c r="O132" s="51" t="s">
        <v>38</v>
      </c>
      <c r="P132" s="32">
        <v>185000</v>
      </c>
      <c r="Q132" s="390">
        <f>N132*P132</f>
        <v>1110000</v>
      </c>
      <c r="R132" s="906"/>
    </row>
    <row r="133" spans="1:18" ht="17.100000000000001" customHeight="1" x14ac:dyDescent="0.2">
      <c r="A133" s="28"/>
      <c r="B133" s="25"/>
      <c r="C133" s="49" t="s">
        <v>398</v>
      </c>
      <c r="D133" s="25"/>
      <c r="E133" s="25"/>
      <c r="F133" s="25"/>
      <c r="G133" s="25"/>
      <c r="H133" s="45"/>
      <c r="I133" s="45"/>
      <c r="J133" s="45"/>
      <c r="K133" s="45"/>
      <c r="L133" s="45"/>
      <c r="M133" s="45"/>
      <c r="N133" s="44"/>
      <c r="O133" s="44"/>
      <c r="P133" s="32"/>
      <c r="Q133" s="390">
        <f>Q134</f>
        <v>2364000</v>
      </c>
      <c r="R133" s="906"/>
    </row>
    <row r="134" spans="1:18" ht="17.100000000000001" customHeight="1" x14ac:dyDescent="0.2">
      <c r="A134" s="28"/>
      <c r="B134" s="25"/>
      <c r="C134" s="52" t="s">
        <v>399</v>
      </c>
      <c r="D134" s="25"/>
      <c r="E134" s="25"/>
      <c r="F134" s="25"/>
      <c r="G134" s="25"/>
      <c r="H134" s="45"/>
      <c r="I134" s="45"/>
      <c r="J134" s="45"/>
      <c r="K134" s="45"/>
      <c r="L134" s="45"/>
      <c r="M134" s="45"/>
      <c r="N134" s="44">
        <v>12</v>
      </c>
      <c r="O134" s="51" t="s">
        <v>410</v>
      </c>
      <c r="P134" s="32">
        <v>197000</v>
      </c>
      <c r="Q134" s="390">
        <f>N134*P134</f>
        <v>2364000</v>
      </c>
      <c r="R134" s="906"/>
    </row>
    <row r="135" spans="1:18" ht="17.100000000000001" customHeight="1" x14ac:dyDescent="0.2">
      <c r="A135" s="699"/>
      <c r="B135" s="49" t="s">
        <v>19</v>
      </c>
      <c r="C135" s="49" t="s">
        <v>401</v>
      </c>
      <c r="D135" s="25"/>
      <c r="E135" s="25"/>
      <c r="F135" s="25"/>
      <c r="G135" s="25"/>
      <c r="H135" s="45"/>
      <c r="I135" s="45"/>
      <c r="J135" s="45"/>
      <c r="K135" s="45"/>
      <c r="L135" s="45"/>
      <c r="M135" s="45"/>
      <c r="N135" s="44"/>
      <c r="O135" s="44"/>
      <c r="P135" s="32"/>
      <c r="Q135" s="390">
        <f>Q136+Q138+Q140+Q143</f>
        <v>165639000</v>
      </c>
      <c r="R135" s="906"/>
    </row>
    <row r="136" spans="1:18" ht="17.100000000000001" customHeight="1" x14ac:dyDescent="0.2">
      <c r="A136" s="28"/>
      <c r="B136" s="25"/>
      <c r="C136" s="49" t="s">
        <v>402</v>
      </c>
      <c r="D136" s="25"/>
      <c r="E136" s="25"/>
      <c r="F136" s="25"/>
      <c r="G136" s="25"/>
      <c r="H136" s="45"/>
      <c r="I136" s="45"/>
      <c r="J136" s="45"/>
      <c r="K136" s="45"/>
      <c r="L136" s="45"/>
      <c r="M136" s="45"/>
      <c r="N136" s="44"/>
      <c r="O136" s="44"/>
      <c r="P136" s="32"/>
      <c r="Q136" s="390">
        <f>SUM(Q137:Q137)</f>
        <v>22197000</v>
      </c>
      <c r="R136" s="906"/>
    </row>
    <row r="137" spans="1:18" ht="17.100000000000001" customHeight="1" x14ac:dyDescent="0.2">
      <c r="A137" s="28"/>
      <c r="B137" s="25"/>
      <c r="C137" s="52" t="s">
        <v>22</v>
      </c>
      <c r="D137" s="49" t="s">
        <v>118</v>
      </c>
      <c r="E137" s="49">
        <v>3</v>
      </c>
      <c r="F137" s="49" t="s">
        <v>213</v>
      </c>
      <c r="G137" s="49" t="s">
        <v>11</v>
      </c>
      <c r="H137" s="49">
        <v>7</v>
      </c>
      <c r="I137" s="49" t="s">
        <v>403</v>
      </c>
      <c r="J137" s="49" t="s">
        <v>119</v>
      </c>
      <c r="K137" s="45"/>
      <c r="L137" s="45"/>
      <c r="M137" s="45"/>
      <c r="N137" s="44">
        <f>E137*H137</f>
        <v>21</v>
      </c>
      <c r="O137" s="51" t="s">
        <v>16</v>
      </c>
      <c r="P137" s="32">
        <v>1057000</v>
      </c>
      <c r="Q137" s="390">
        <f>N137*P137</f>
        <v>22197000</v>
      </c>
      <c r="R137" s="906"/>
    </row>
    <row r="138" spans="1:18" s="54" customFormat="1" ht="17.100000000000001" customHeight="1" x14ac:dyDescent="0.2">
      <c r="A138" s="68"/>
      <c r="B138" s="49"/>
      <c r="C138" s="5" t="s">
        <v>404</v>
      </c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51"/>
      <c r="O138" s="51"/>
      <c r="P138" s="48"/>
      <c r="Q138" s="392">
        <f>Q139</f>
        <v>14496000</v>
      </c>
      <c r="R138" s="433"/>
    </row>
    <row r="139" spans="1:18" s="54" customFormat="1" ht="17.100000000000001" customHeight="1" x14ac:dyDescent="0.2">
      <c r="A139" s="68"/>
      <c r="B139" s="49"/>
      <c r="C139" s="9" t="s">
        <v>405</v>
      </c>
      <c r="D139" s="49" t="s">
        <v>118</v>
      </c>
      <c r="E139" s="49">
        <v>4</v>
      </c>
      <c r="F139" s="49" t="s">
        <v>213</v>
      </c>
      <c r="G139" s="49" t="s">
        <v>11</v>
      </c>
      <c r="H139" s="49">
        <v>4</v>
      </c>
      <c r="I139" s="49" t="s">
        <v>403</v>
      </c>
      <c r="J139" s="49" t="s">
        <v>119</v>
      </c>
      <c r="K139" s="49"/>
      <c r="L139" s="49"/>
      <c r="M139" s="49"/>
      <c r="N139" s="51">
        <f>E139*H139</f>
        <v>16</v>
      </c>
      <c r="O139" s="51" t="s">
        <v>16</v>
      </c>
      <c r="P139" s="48">
        <v>906000</v>
      </c>
      <c r="Q139" s="392">
        <f>N139*P139</f>
        <v>14496000</v>
      </c>
      <c r="R139" s="433"/>
    </row>
    <row r="140" spans="1:18" s="54" customFormat="1" ht="17.100000000000001" customHeight="1" x14ac:dyDescent="0.2">
      <c r="A140" s="68"/>
      <c r="B140" s="49"/>
      <c r="C140" s="5" t="s">
        <v>406</v>
      </c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51"/>
      <c r="O140" s="51"/>
      <c r="P140" s="48"/>
      <c r="Q140" s="392">
        <f>Q141+Q142</f>
        <v>18596000</v>
      </c>
      <c r="R140" s="433"/>
    </row>
    <row r="141" spans="1:18" s="54" customFormat="1" ht="17.100000000000001" customHeight="1" x14ac:dyDescent="0.2">
      <c r="A141" s="68"/>
      <c r="B141" s="49"/>
      <c r="C141" s="9" t="s">
        <v>407</v>
      </c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51">
        <v>1</v>
      </c>
      <c r="O141" s="51" t="s">
        <v>8</v>
      </c>
      <c r="P141" s="48">
        <v>9408000</v>
      </c>
      <c r="Q141" s="392">
        <f>N141*P141</f>
        <v>9408000</v>
      </c>
      <c r="R141" s="433"/>
    </row>
    <row r="142" spans="1:18" s="54" customFormat="1" ht="17.100000000000001" customHeight="1" x14ac:dyDescent="0.2">
      <c r="A142" s="68"/>
      <c r="B142" s="49"/>
      <c r="C142" s="9" t="s">
        <v>408</v>
      </c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51">
        <v>1</v>
      </c>
      <c r="O142" s="51" t="s">
        <v>8</v>
      </c>
      <c r="P142" s="48">
        <v>9188000</v>
      </c>
      <c r="Q142" s="392">
        <f>N142*P142</f>
        <v>9188000</v>
      </c>
      <c r="R142" s="433"/>
    </row>
    <row r="143" spans="1:18" s="54" customFormat="1" ht="17.100000000000001" customHeight="1" x14ac:dyDescent="0.2">
      <c r="A143" s="68"/>
      <c r="B143" s="49"/>
      <c r="C143" s="5" t="s">
        <v>409</v>
      </c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68"/>
      <c r="O143" s="68"/>
      <c r="P143" s="68"/>
      <c r="Q143" s="392">
        <f>Q145+Q144</f>
        <v>110350000</v>
      </c>
      <c r="R143" s="433"/>
    </row>
    <row r="144" spans="1:18" s="54" customFormat="1" ht="17.100000000000001" customHeight="1" x14ac:dyDescent="0.2">
      <c r="A144" s="68"/>
      <c r="B144" s="49"/>
      <c r="C144" s="9" t="s">
        <v>792</v>
      </c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51">
        <v>2</v>
      </c>
      <c r="O144" s="51" t="s">
        <v>8</v>
      </c>
      <c r="P144" s="48">
        <v>22956000</v>
      </c>
      <c r="Q144" s="392">
        <f>N144*P144</f>
        <v>45912000</v>
      </c>
      <c r="R144" s="433"/>
    </row>
    <row r="145" spans="1:18" s="54" customFormat="1" ht="17.100000000000001" customHeight="1" x14ac:dyDescent="0.2">
      <c r="A145" s="68"/>
      <c r="B145" s="49"/>
      <c r="C145" s="9" t="s">
        <v>786</v>
      </c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51">
        <v>2</v>
      </c>
      <c r="O145" s="51" t="s">
        <v>8</v>
      </c>
      <c r="P145" s="48">
        <v>32219000</v>
      </c>
      <c r="Q145" s="392">
        <f>N145*P145</f>
        <v>64438000</v>
      </c>
      <c r="R145" s="433"/>
    </row>
    <row r="146" spans="1:18" ht="17.100000000000001" customHeight="1" x14ac:dyDescent="0.35">
      <c r="A146" s="274">
        <v>521119</v>
      </c>
      <c r="B146" s="24" t="s">
        <v>55</v>
      </c>
      <c r="C146" s="29"/>
      <c r="D146" s="25"/>
      <c r="E146" s="45"/>
      <c r="F146" s="45"/>
      <c r="G146" s="45"/>
      <c r="H146" s="45"/>
      <c r="I146" s="45"/>
      <c r="J146" s="45"/>
      <c r="K146" s="45"/>
      <c r="L146" s="45"/>
      <c r="M146" s="45"/>
      <c r="N146" s="28"/>
      <c r="O146" s="28"/>
      <c r="P146" s="28"/>
      <c r="Q146" s="394">
        <f>Q147</f>
        <v>1295000</v>
      </c>
      <c r="R146" s="454" t="s">
        <v>571</v>
      </c>
    </row>
    <row r="147" spans="1:18" ht="17.100000000000001" customHeight="1" x14ac:dyDescent="0.2">
      <c r="A147" s="44"/>
      <c r="B147" s="49" t="s">
        <v>19</v>
      </c>
      <c r="C147" s="49" t="s">
        <v>639</v>
      </c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44">
        <v>7</v>
      </c>
      <c r="O147" s="51" t="s">
        <v>38</v>
      </c>
      <c r="P147" s="545">
        <v>185000</v>
      </c>
      <c r="Q147" s="390">
        <f>N147*P147</f>
        <v>1295000</v>
      </c>
      <c r="R147" s="906"/>
    </row>
    <row r="148" spans="1:18" s="585" customFormat="1" ht="17.100000000000001" customHeight="1" x14ac:dyDescent="0.2">
      <c r="A148" s="578" t="s">
        <v>793</v>
      </c>
      <c r="B148" s="579" t="s">
        <v>788</v>
      </c>
      <c r="C148" s="580"/>
      <c r="D148" s="579"/>
      <c r="E148" s="581"/>
      <c r="F148" s="581"/>
      <c r="G148" s="581"/>
      <c r="H148" s="581"/>
      <c r="I148" s="581"/>
      <c r="J148" s="581"/>
      <c r="K148" s="581"/>
      <c r="L148" s="581"/>
      <c r="M148" s="581"/>
      <c r="N148" s="582"/>
      <c r="O148" s="582"/>
      <c r="P148" s="582"/>
      <c r="Q148" s="583">
        <f>Q149</f>
        <v>45912000</v>
      </c>
      <c r="R148" s="584"/>
    </row>
    <row r="149" spans="1:18" s="602" customFormat="1" ht="17.100000000000001" customHeight="1" x14ac:dyDescent="0.35">
      <c r="A149" s="596">
        <v>521119</v>
      </c>
      <c r="B149" s="587" t="s">
        <v>55</v>
      </c>
      <c r="C149" s="597"/>
      <c r="D149" s="598"/>
      <c r="E149" s="599"/>
      <c r="F149" s="599"/>
      <c r="G149" s="599"/>
      <c r="H149" s="599"/>
      <c r="I149" s="599"/>
      <c r="J149" s="599"/>
      <c r="K149" s="599"/>
      <c r="L149" s="599"/>
      <c r="M149" s="599"/>
      <c r="N149" s="600"/>
      <c r="O149" s="600"/>
      <c r="P149" s="600"/>
      <c r="Q149" s="601">
        <f>Q150</f>
        <v>45912000</v>
      </c>
      <c r="R149" s="593" t="s">
        <v>562</v>
      </c>
    </row>
    <row r="150" spans="1:18" s="602" customFormat="1" ht="17.100000000000001" customHeight="1" x14ac:dyDescent="0.2">
      <c r="A150" s="596"/>
      <c r="B150" s="589" t="s">
        <v>19</v>
      </c>
      <c r="C150" s="589" t="s">
        <v>789</v>
      </c>
      <c r="D150" s="598"/>
      <c r="E150" s="598"/>
      <c r="F150" s="598"/>
      <c r="G150" s="598"/>
      <c r="H150" s="598"/>
      <c r="I150" s="598"/>
      <c r="J150" s="598"/>
      <c r="K150" s="598"/>
      <c r="L150" s="598"/>
      <c r="M150" s="598"/>
      <c r="N150" s="600">
        <v>2</v>
      </c>
      <c r="O150" s="591" t="s">
        <v>8</v>
      </c>
      <c r="P150" s="603">
        <v>22956000</v>
      </c>
      <c r="Q150" s="604">
        <f>N150*P150</f>
        <v>45912000</v>
      </c>
      <c r="R150" s="605"/>
    </row>
    <row r="151" spans="1:18" s="585" customFormat="1" ht="17.100000000000001" customHeight="1" x14ac:dyDescent="0.2">
      <c r="A151" s="578" t="s">
        <v>794</v>
      </c>
      <c r="B151" s="579" t="s">
        <v>791</v>
      </c>
      <c r="C151" s="580"/>
      <c r="D151" s="579"/>
      <c r="E151" s="581"/>
      <c r="F151" s="581"/>
      <c r="G151" s="581"/>
      <c r="H151" s="581"/>
      <c r="I151" s="581"/>
      <c r="J151" s="581"/>
      <c r="K151" s="581"/>
      <c r="L151" s="581"/>
      <c r="M151" s="581"/>
      <c r="N151" s="582"/>
      <c r="O151" s="582"/>
      <c r="P151" s="582"/>
      <c r="Q151" s="583">
        <f>Q152</f>
        <v>64438000</v>
      </c>
      <c r="R151" s="584"/>
    </row>
    <row r="152" spans="1:18" s="602" customFormat="1" ht="17.100000000000001" customHeight="1" x14ac:dyDescent="0.35">
      <c r="A152" s="596">
        <v>521119</v>
      </c>
      <c r="B152" s="587" t="s">
        <v>55</v>
      </c>
      <c r="C152" s="597"/>
      <c r="D152" s="598"/>
      <c r="E152" s="599"/>
      <c r="F152" s="599"/>
      <c r="G152" s="599"/>
      <c r="H152" s="599"/>
      <c r="I152" s="599"/>
      <c r="J152" s="599"/>
      <c r="K152" s="599"/>
      <c r="L152" s="599"/>
      <c r="M152" s="599"/>
      <c r="N152" s="600"/>
      <c r="O152" s="600"/>
      <c r="P152" s="600"/>
      <c r="Q152" s="601">
        <f>Q153</f>
        <v>64438000</v>
      </c>
      <c r="R152" s="593" t="s">
        <v>562</v>
      </c>
    </row>
    <row r="153" spans="1:18" s="602" customFormat="1" ht="17.100000000000001" customHeight="1" x14ac:dyDescent="0.2">
      <c r="A153" s="596"/>
      <c r="B153" s="589" t="s">
        <v>19</v>
      </c>
      <c r="C153" s="589" t="s">
        <v>789</v>
      </c>
      <c r="D153" s="598"/>
      <c r="E153" s="598"/>
      <c r="F153" s="598"/>
      <c r="G153" s="598"/>
      <c r="H153" s="598"/>
      <c r="I153" s="598"/>
      <c r="J153" s="598"/>
      <c r="K153" s="598"/>
      <c r="L153" s="598"/>
      <c r="M153" s="598"/>
      <c r="N153" s="600">
        <v>2</v>
      </c>
      <c r="O153" s="591" t="s">
        <v>8</v>
      </c>
      <c r="P153" s="603">
        <v>32219000</v>
      </c>
      <c r="Q153" s="604">
        <f>N153*P153</f>
        <v>64438000</v>
      </c>
      <c r="R153" s="605"/>
    </row>
    <row r="154" spans="1:18" ht="17.100000000000001" customHeight="1" x14ac:dyDescent="0.2">
      <c r="A154" s="28"/>
      <c r="B154" s="25"/>
      <c r="C154" s="52"/>
      <c r="D154" s="25"/>
      <c r="E154" s="25"/>
      <c r="F154" s="25"/>
      <c r="G154" s="25"/>
      <c r="H154" s="45"/>
      <c r="I154" s="45"/>
      <c r="J154" s="45"/>
      <c r="K154" s="45"/>
      <c r="L154" s="45"/>
      <c r="M154" s="45"/>
      <c r="N154" s="44"/>
      <c r="O154" s="44"/>
      <c r="P154" s="32"/>
      <c r="Q154" s="390"/>
      <c r="R154" s="906"/>
    </row>
    <row r="155" spans="1:18" s="192" customFormat="1" ht="17.100000000000001" customHeight="1" x14ac:dyDescent="0.2">
      <c r="A155" s="168">
        <v>3117</v>
      </c>
      <c r="B155" s="166" t="s">
        <v>421</v>
      </c>
      <c r="C155" s="166"/>
      <c r="D155" s="166"/>
      <c r="E155" s="166"/>
      <c r="F155" s="166"/>
      <c r="G155" s="166"/>
      <c r="H155" s="166"/>
      <c r="I155" s="166"/>
      <c r="J155" s="166"/>
      <c r="K155" s="166"/>
      <c r="L155" s="166"/>
      <c r="M155" s="166"/>
      <c r="N155" s="193"/>
      <c r="O155" s="193"/>
      <c r="P155" s="193"/>
      <c r="Q155" s="389">
        <f>Q156</f>
        <v>519253000</v>
      </c>
      <c r="R155" s="431"/>
    </row>
    <row r="156" spans="1:18" s="187" customFormat="1" ht="17.100000000000001" customHeight="1" x14ac:dyDescent="0.2">
      <c r="A156" s="195" t="s">
        <v>420</v>
      </c>
      <c r="B156" s="184" t="s">
        <v>422</v>
      </c>
      <c r="C156" s="185"/>
      <c r="D156" s="185"/>
      <c r="E156" s="185"/>
      <c r="F156" s="185"/>
      <c r="G156" s="185"/>
      <c r="H156" s="185"/>
      <c r="I156" s="185"/>
      <c r="J156" s="185"/>
      <c r="K156" s="185"/>
      <c r="L156" s="185"/>
      <c r="M156" s="185"/>
      <c r="N156" s="200">
        <v>12</v>
      </c>
      <c r="O156" s="200" t="s">
        <v>234</v>
      </c>
      <c r="P156" s="186"/>
      <c r="Q156" s="355">
        <f>Q157</f>
        <v>519253000</v>
      </c>
      <c r="R156" s="423"/>
    </row>
    <row r="157" spans="1:18" s="54" customFormat="1" ht="17.100000000000001" customHeight="1" x14ac:dyDescent="0.2">
      <c r="A157" s="62" t="s">
        <v>51</v>
      </c>
      <c r="B157" s="253" t="s">
        <v>52</v>
      </c>
      <c r="C157" s="455"/>
      <c r="D157" s="455"/>
      <c r="E157" s="455"/>
      <c r="F157" s="455"/>
      <c r="G157" s="455"/>
      <c r="H157" s="455"/>
      <c r="I157" s="455"/>
      <c r="J157" s="455"/>
      <c r="K157" s="455"/>
      <c r="L157" s="455"/>
      <c r="M157" s="455"/>
      <c r="N157" s="46"/>
      <c r="O157" s="46"/>
      <c r="P157" s="51"/>
      <c r="Q157" s="356">
        <f>Q158+Q179+Q182+Q186+Q192</f>
        <v>519253000</v>
      </c>
      <c r="R157" s="454"/>
    </row>
    <row r="158" spans="1:18" s="129" customFormat="1" ht="17.100000000000001" customHeight="1" x14ac:dyDescent="0.2">
      <c r="A158" s="137" t="s">
        <v>423</v>
      </c>
      <c r="B158" s="65" t="s">
        <v>798</v>
      </c>
      <c r="C158" s="141"/>
      <c r="D158" s="65"/>
      <c r="E158" s="910"/>
      <c r="F158" s="910"/>
      <c r="G158" s="910"/>
      <c r="H158" s="910"/>
      <c r="I158" s="910"/>
      <c r="J158" s="910"/>
      <c r="K158" s="910"/>
      <c r="L158" s="910"/>
      <c r="M158" s="910"/>
      <c r="N158" s="67"/>
      <c r="O158" s="67"/>
      <c r="P158" s="67"/>
      <c r="Q158" s="375">
        <f>Q159+Q177</f>
        <v>158912000</v>
      </c>
      <c r="R158" s="145"/>
    </row>
    <row r="159" spans="1:18" ht="17.100000000000001" customHeight="1" x14ac:dyDescent="0.35">
      <c r="A159" s="44">
        <v>521119</v>
      </c>
      <c r="B159" s="24" t="s">
        <v>55</v>
      </c>
      <c r="C159" s="29"/>
      <c r="D159" s="25"/>
      <c r="E159" s="45"/>
      <c r="F159" s="45"/>
      <c r="G159" s="45"/>
      <c r="H159" s="45"/>
      <c r="I159" s="45"/>
      <c r="J159" s="45"/>
      <c r="K159" s="45"/>
      <c r="L159" s="45"/>
      <c r="M159" s="45"/>
      <c r="N159" s="28"/>
      <c r="O159" s="28"/>
      <c r="P159" s="28"/>
      <c r="Q159" s="394">
        <f>Q160+Q166</f>
        <v>157247000</v>
      </c>
      <c r="R159" s="454" t="s">
        <v>562</v>
      </c>
    </row>
    <row r="160" spans="1:18" ht="17.100000000000001" customHeight="1" x14ac:dyDescent="0.2">
      <c r="A160" s="44"/>
      <c r="B160" s="49" t="s">
        <v>19</v>
      </c>
      <c r="C160" s="49" t="s">
        <v>394</v>
      </c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8"/>
      <c r="O160" s="28"/>
      <c r="P160" s="28"/>
      <c r="Q160" s="390">
        <f>Q161+Q164</f>
        <v>4959000</v>
      </c>
      <c r="R160" s="906"/>
    </row>
    <row r="161" spans="1:18" ht="17.100000000000001" customHeight="1" x14ac:dyDescent="0.2">
      <c r="A161" s="28"/>
      <c r="B161" s="25"/>
      <c r="C161" s="49" t="s">
        <v>395</v>
      </c>
      <c r="D161" s="25"/>
      <c r="E161" s="25"/>
      <c r="F161" s="25"/>
      <c r="G161" s="25"/>
      <c r="H161" s="45"/>
      <c r="I161" s="45"/>
      <c r="J161" s="45"/>
      <c r="K161" s="45"/>
      <c r="L161" s="45"/>
      <c r="M161" s="45"/>
      <c r="N161" s="44"/>
      <c r="O161" s="44"/>
      <c r="P161" s="32"/>
      <c r="Q161" s="390">
        <f>Q162+Q163</f>
        <v>2595000</v>
      </c>
      <c r="R161" s="906"/>
    </row>
    <row r="162" spans="1:18" ht="17.100000000000001" customHeight="1" x14ac:dyDescent="0.2">
      <c r="A162" s="28"/>
      <c r="B162" s="25"/>
      <c r="C162" s="52" t="s">
        <v>396</v>
      </c>
      <c r="D162" s="25"/>
      <c r="E162" s="25"/>
      <c r="F162" s="25"/>
      <c r="G162" s="25"/>
      <c r="H162" s="45"/>
      <c r="I162" s="45"/>
      <c r="J162" s="45"/>
      <c r="K162" s="45"/>
      <c r="L162" s="45"/>
      <c r="M162" s="45"/>
      <c r="N162" s="44">
        <v>11</v>
      </c>
      <c r="O162" s="51" t="s">
        <v>38</v>
      </c>
      <c r="P162" s="32">
        <v>135000</v>
      </c>
      <c r="Q162" s="390">
        <f>N162*P162</f>
        <v>1485000</v>
      </c>
      <c r="R162" s="906"/>
    </row>
    <row r="163" spans="1:18" ht="17.100000000000001" customHeight="1" x14ac:dyDescent="0.2">
      <c r="A163" s="28"/>
      <c r="B163" s="25"/>
      <c r="C163" s="52" t="s">
        <v>397</v>
      </c>
      <c r="D163" s="25"/>
      <c r="E163" s="25"/>
      <c r="F163" s="25"/>
      <c r="G163" s="25"/>
      <c r="H163" s="45"/>
      <c r="I163" s="45"/>
      <c r="J163" s="45"/>
      <c r="K163" s="45"/>
      <c r="L163" s="45"/>
      <c r="M163" s="45"/>
      <c r="N163" s="44">
        <v>6</v>
      </c>
      <c r="O163" s="51" t="s">
        <v>38</v>
      </c>
      <c r="P163" s="32">
        <v>185000</v>
      </c>
      <c r="Q163" s="390">
        <f>N163*P163</f>
        <v>1110000</v>
      </c>
      <c r="R163" s="906"/>
    </row>
    <row r="164" spans="1:18" ht="17.100000000000001" customHeight="1" x14ac:dyDescent="0.2">
      <c r="A164" s="28"/>
      <c r="B164" s="25"/>
      <c r="C164" s="49" t="s">
        <v>398</v>
      </c>
      <c r="D164" s="25"/>
      <c r="E164" s="25"/>
      <c r="F164" s="25"/>
      <c r="G164" s="25"/>
      <c r="H164" s="45"/>
      <c r="I164" s="45"/>
      <c r="J164" s="45"/>
      <c r="K164" s="45"/>
      <c r="L164" s="45"/>
      <c r="M164" s="45"/>
      <c r="N164" s="44"/>
      <c r="O164" s="44"/>
      <c r="P164" s="32"/>
      <c r="Q164" s="390">
        <f>Q165</f>
        <v>2364000</v>
      </c>
      <c r="R164" s="906"/>
    </row>
    <row r="165" spans="1:18" ht="17.100000000000001" customHeight="1" x14ac:dyDescent="0.2">
      <c r="A165" s="28"/>
      <c r="B165" s="25"/>
      <c r="C165" s="52" t="s">
        <v>399</v>
      </c>
      <c r="D165" s="25"/>
      <c r="E165" s="25"/>
      <c r="F165" s="25"/>
      <c r="G165" s="25"/>
      <c r="H165" s="45"/>
      <c r="I165" s="45"/>
      <c r="J165" s="45"/>
      <c r="K165" s="45"/>
      <c r="L165" s="45"/>
      <c r="M165" s="45"/>
      <c r="N165" s="44">
        <v>12</v>
      </c>
      <c r="O165" s="51" t="s">
        <v>410</v>
      </c>
      <c r="P165" s="32">
        <v>197000</v>
      </c>
      <c r="Q165" s="390">
        <f>N165*P165</f>
        <v>2364000</v>
      </c>
      <c r="R165" s="906"/>
    </row>
    <row r="166" spans="1:18" ht="17.100000000000001" customHeight="1" x14ac:dyDescent="0.2">
      <c r="A166" s="28"/>
      <c r="B166" s="49" t="s">
        <v>19</v>
      </c>
      <c r="C166" s="49" t="s">
        <v>401</v>
      </c>
      <c r="D166" s="25"/>
      <c r="E166" s="25"/>
      <c r="F166" s="25"/>
      <c r="G166" s="25"/>
      <c r="H166" s="45"/>
      <c r="I166" s="45"/>
      <c r="J166" s="45"/>
      <c r="K166" s="45"/>
      <c r="L166" s="45"/>
      <c r="M166" s="45"/>
      <c r="N166" s="44"/>
      <c r="O166" s="44"/>
      <c r="P166" s="32"/>
      <c r="Q166" s="390">
        <f>Q167+Q169+Q171+Q174</f>
        <v>152288000</v>
      </c>
      <c r="R166" s="906"/>
    </row>
    <row r="167" spans="1:18" ht="17.100000000000001" customHeight="1" x14ac:dyDescent="0.2">
      <c r="A167" s="28"/>
      <c r="B167" s="25"/>
      <c r="C167" s="49" t="s">
        <v>402</v>
      </c>
      <c r="D167" s="25"/>
      <c r="E167" s="25"/>
      <c r="F167" s="25"/>
      <c r="G167" s="25"/>
      <c r="H167" s="45"/>
      <c r="I167" s="45"/>
      <c r="J167" s="45"/>
      <c r="K167" s="45"/>
      <c r="L167" s="45"/>
      <c r="M167" s="45"/>
      <c r="N167" s="44"/>
      <c r="O167" s="44"/>
      <c r="P167" s="32"/>
      <c r="Q167" s="390">
        <f>SUM(Q168:Q168)</f>
        <v>31710000</v>
      </c>
      <c r="R167" s="906"/>
    </row>
    <row r="168" spans="1:18" ht="17.100000000000001" customHeight="1" x14ac:dyDescent="0.2">
      <c r="A168" s="28"/>
      <c r="B168" s="25"/>
      <c r="C168" s="52" t="s">
        <v>22</v>
      </c>
      <c r="D168" s="49" t="s">
        <v>118</v>
      </c>
      <c r="E168" s="49">
        <v>3</v>
      </c>
      <c r="F168" s="49" t="s">
        <v>213</v>
      </c>
      <c r="G168" s="49" t="s">
        <v>11</v>
      </c>
      <c r="H168" s="49">
        <v>10</v>
      </c>
      <c r="I168" s="49" t="s">
        <v>403</v>
      </c>
      <c r="J168" s="49" t="s">
        <v>119</v>
      </c>
      <c r="K168" s="45"/>
      <c r="L168" s="45"/>
      <c r="M168" s="45"/>
      <c r="N168" s="44">
        <f>E168*H168</f>
        <v>30</v>
      </c>
      <c r="O168" s="51" t="s">
        <v>16</v>
      </c>
      <c r="P168" s="32">
        <v>1057000</v>
      </c>
      <c r="Q168" s="390">
        <f>N168*P168</f>
        <v>31710000</v>
      </c>
      <c r="R168" s="906"/>
    </row>
    <row r="169" spans="1:18" s="54" customFormat="1" ht="17.100000000000001" customHeight="1" x14ac:dyDescent="0.2">
      <c r="A169" s="68"/>
      <c r="B169" s="49"/>
      <c r="C169" s="5" t="s">
        <v>404</v>
      </c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51"/>
      <c r="O169" s="51"/>
      <c r="P169" s="48"/>
      <c r="Q169" s="392">
        <f>Q170</f>
        <v>14496000</v>
      </c>
      <c r="R169" s="433"/>
    </row>
    <row r="170" spans="1:18" s="54" customFormat="1" ht="17.100000000000001" customHeight="1" x14ac:dyDescent="0.2">
      <c r="A170" s="68"/>
      <c r="B170" s="49"/>
      <c r="C170" s="9" t="s">
        <v>405</v>
      </c>
      <c r="D170" s="49" t="s">
        <v>118</v>
      </c>
      <c r="E170" s="49">
        <v>4</v>
      </c>
      <c r="F170" s="49" t="s">
        <v>213</v>
      </c>
      <c r="G170" s="49" t="s">
        <v>11</v>
      </c>
      <c r="H170" s="49">
        <v>4</v>
      </c>
      <c r="I170" s="49" t="s">
        <v>403</v>
      </c>
      <c r="J170" s="49" t="s">
        <v>119</v>
      </c>
      <c r="K170" s="49"/>
      <c r="L170" s="49"/>
      <c r="M170" s="49"/>
      <c r="N170" s="51">
        <f>E170*H170</f>
        <v>16</v>
      </c>
      <c r="O170" s="51" t="s">
        <v>16</v>
      </c>
      <c r="P170" s="48">
        <v>906000</v>
      </c>
      <c r="Q170" s="392">
        <f>N170*P170</f>
        <v>14496000</v>
      </c>
      <c r="R170" s="433"/>
    </row>
    <row r="171" spans="1:18" s="54" customFormat="1" ht="17.100000000000001" customHeight="1" x14ac:dyDescent="0.2">
      <c r="A171" s="68"/>
      <c r="B171" s="49"/>
      <c r="C171" s="5" t="s">
        <v>406</v>
      </c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51"/>
      <c r="O171" s="51"/>
      <c r="P171" s="48"/>
      <c r="Q171" s="392">
        <f>Q172+Q173</f>
        <v>18688000</v>
      </c>
      <c r="R171" s="433"/>
    </row>
    <row r="172" spans="1:18" s="54" customFormat="1" ht="17.100000000000001" customHeight="1" x14ac:dyDescent="0.2">
      <c r="A172" s="68"/>
      <c r="B172" s="49"/>
      <c r="C172" s="9" t="s">
        <v>407</v>
      </c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51">
        <v>1</v>
      </c>
      <c r="O172" s="51" t="s">
        <v>8</v>
      </c>
      <c r="P172" s="48">
        <v>9408000</v>
      </c>
      <c r="Q172" s="392">
        <f>N172*P172</f>
        <v>9408000</v>
      </c>
      <c r="R172" s="433"/>
    </row>
    <row r="173" spans="1:18" s="54" customFormat="1" ht="17.100000000000001" customHeight="1" x14ac:dyDescent="0.2">
      <c r="A173" s="68"/>
      <c r="B173" s="49"/>
      <c r="C173" s="9" t="s">
        <v>408</v>
      </c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51">
        <v>1</v>
      </c>
      <c r="O173" s="51" t="s">
        <v>8</v>
      </c>
      <c r="P173" s="48">
        <v>9280000</v>
      </c>
      <c r="Q173" s="392">
        <f>N173*P173</f>
        <v>9280000</v>
      </c>
      <c r="R173" s="433"/>
    </row>
    <row r="174" spans="1:18" s="54" customFormat="1" ht="17.100000000000001" customHeight="1" x14ac:dyDescent="0.2">
      <c r="A174" s="68"/>
      <c r="B174" s="49"/>
      <c r="C174" s="5" t="s">
        <v>409</v>
      </c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68"/>
      <c r="O174" s="68"/>
      <c r="P174" s="68"/>
      <c r="Q174" s="392">
        <f>Q175+Q176</f>
        <v>87394000</v>
      </c>
      <c r="R174" s="433"/>
    </row>
    <row r="175" spans="1:18" s="54" customFormat="1" ht="17.100000000000001" customHeight="1" x14ac:dyDescent="0.2">
      <c r="A175" s="68"/>
      <c r="B175" s="49"/>
      <c r="C175" s="9" t="s">
        <v>792</v>
      </c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51">
        <v>1</v>
      </c>
      <c r="O175" s="51" t="s">
        <v>8</v>
      </c>
      <c r="P175" s="48">
        <v>22956000</v>
      </c>
      <c r="Q175" s="392">
        <f>N175*P175</f>
        <v>22956000</v>
      </c>
      <c r="R175" s="433"/>
    </row>
    <row r="176" spans="1:18" s="54" customFormat="1" ht="17.100000000000001" customHeight="1" x14ac:dyDescent="0.2">
      <c r="A176" s="68"/>
      <c r="B176" s="49"/>
      <c r="C176" s="9" t="s">
        <v>786</v>
      </c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51">
        <v>2</v>
      </c>
      <c r="O176" s="51" t="s">
        <v>8</v>
      </c>
      <c r="P176" s="48">
        <v>32219000</v>
      </c>
      <c r="Q176" s="392">
        <f>N176*P176</f>
        <v>64438000</v>
      </c>
      <c r="R176" s="433"/>
    </row>
    <row r="177" spans="1:18" ht="17.100000000000001" customHeight="1" x14ac:dyDescent="0.35">
      <c r="A177" s="44">
        <v>521119</v>
      </c>
      <c r="B177" s="24" t="s">
        <v>55</v>
      </c>
      <c r="C177" s="29"/>
      <c r="D177" s="25"/>
      <c r="E177" s="45"/>
      <c r="F177" s="45"/>
      <c r="G177" s="45"/>
      <c r="H177" s="45"/>
      <c r="I177" s="45"/>
      <c r="J177" s="45"/>
      <c r="K177" s="45"/>
      <c r="L177" s="45"/>
      <c r="M177" s="45"/>
      <c r="N177" s="28"/>
      <c r="O177" s="28"/>
      <c r="P177" s="28"/>
      <c r="Q177" s="394">
        <f>Q178</f>
        <v>1665000</v>
      </c>
      <c r="R177" s="454" t="s">
        <v>571</v>
      </c>
    </row>
    <row r="178" spans="1:18" ht="17.100000000000001" customHeight="1" x14ac:dyDescent="0.2">
      <c r="A178" s="274"/>
      <c r="B178" s="49" t="s">
        <v>19</v>
      </c>
      <c r="C178" s="49" t="s">
        <v>640</v>
      </c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44">
        <v>9</v>
      </c>
      <c r="O178" s="51" t="s">
        <v>38</v>
      </c>
      <c r="P178" s="545">
        <v>185000</v>
      </c>
      <c r="Q178" s="390">
        <f>N178*P178</f>
        <v>1665000</v>
      </c>
      <c r="R178" s="906"/>
    </row>
    <row r="179" spans="1:18" s="585" customFormat="1" ht="17.100000000000001" customHeight="1" x14ac:dyDescent="0.2">
      <c r="A179" s="578" t="s">
        <v>793</v>
      </c>
      <c r="B179" s="579" t="s">
        <v>788</v>
      </c>
      <c r="C179" s="580"/>
      <c r="D179" s="579"/>
      <c r="E179" s="581"/>
      <c r="F179" s="581"/>
      <c r="G179" s="581"/>
      <c r="H179" s="581"/>
      <c r="I179" s="581"/>
      <c r="J179" s="581"/>
      <c r="K179" s="581"/>
      <c r="L179" s="581"/>
      <c r="M179" s="581"/>
      <c r="N179" s="582"/>
      <c r="O179" s="582"/>
      <c r="P179" s="582"/>
      <c r="Q179" s="583">
        <f>Q180</f>
        <v>22956000</v>
      </c>
      <c r="R179" s="584"/>
    </row>
    <row r="180" spans="1:18" s="602" customFormat="1" ht="17.100000000000001" customHeight="1" x14ac:dyDescent="0.35">
      <c r="A180" s="596">
        <v>521119</v>
      </c>
      <c r="B180" s="587" t="s">
        <v>55</v>
      </c>
      <c r="C180" s="597"/>
      <c r="D180" s="598"/>
      <c r="E180" s="599"/>
      <c r="F180" s="599"/>
      <c r="G180" s="599"/>
      <c r="H180" s="599"/>
      <c r="I180" s="599"/>
      <c r="J180" s="599"/>
      <c r="K180" s="599"/>
      <c r="L180" s="599"/>
      <c r="M180" s="599"/>
      <c r="N180" s="600"/>
      <c r="O180" s="600"/>
      <c r="P180" s="600"/>
      <c r="Q180" s="601">
        <f>Q181</f>
        <v>22956000</v>
      </c>
      <c r="R180" s="593" t="s">
        <v>562</v>
      </c>
    </row>
    <row r="181" spans="1:18" s="602" customFormat="1" ht="17.100000000000001" customHeight="1" x14ac:dyDescent="0.2">
      <c r="A181" s="596"/>
      <c r="B181" s="589" t="s">
        <v>19</v>
      </c>
      <c r="C181" s="589" t="s">
        <v>789</v>
      </c>
      <c r="D181" s="598"/>
      <c r="E181" s="598"/>
      <c r="F181" s="598"/>
      <c r="G181" s="598"/>
      <c r="H181" s="598"/>
      <c r="I181" s="598"/>
      <c r="J181" s="598"/>
      <c r="K181" s="598"/>
      <c r="L181" s="598"/>
      <c r="M181" s="598"/>
      <c r="N181" s="600">
        <v>1</v>
      </c>
      <c r="O181" s="591" t="s">
        <v>8</v>
      </c>
      <c r="P181" s="603">
        <v>22956000</v>
      </c>
      <c r="Q181" s="604">
        <f>N181*P181</f>
        <v>22956000</v>
      </c>
      <c r="R181" s="605"/>
    </row>
    <row r="182" spans="1:18" s="585" customFormat="1" ht="17.100000000000001" customHeight="1" x14ac:dyDescent="0.2">
      <c r="A182" s="578" t="s">
        <v>794</v>
      </c>
      <c r="B182" s="579" t="s">
        <v>791</v>
      </c>
      <c r="C182" s="580"/>
      <c r="D182" s="579"/>
      <c r="E182" s="581"/>
      <c r="F182" s="581"/>
      <c r="G182" s="581"/>
      <c r="H182" s="581"/>
      <c r="I182" s="581"/>
      <c r="J182" s="581"/>
      <c r="K182" s="581"/>
      <c r="L182" s="581"/>
      <c r="M182" s="581"/>
      <c r="N182" s="582"/>
      <c r="O182" s="582"/>
      <c r="P182" s="582"/>
      <c r="Q182" s="583">
        <f>Q183</f>
        <v>32219000</v>
      </c>
      <c r="R182" s="584"/>
    </row>
    <row r="183" spans="1:18" s="602" customFormat="1" ht="17.100000000000001" customHeight="1" x14ac:dyDescent="0.35">
      <c r="A183" s="596">
        <v>521119</v>
      </c>
      <c r="B183" s="587" t="s">
        <v>55</v>
      </c>
      <c r="C183" s="597"/>
      <c r="D183" s="598"/>
      <c r="E183" s="599"/>
      <c r="F183" s="599"/>
      <c r="G183" s="599"/>
      <c r="H183" s="599"/>
      <c r="I183" s="599"/>
      <c r="J183" s="599"/>
      <c r="K183" s="599"/>
      <c r="L183" s="599"/>
      <c r="M183" s="599"/>
      <c r="N183" s="600"/>
      <c r="O183" s="600"/>
      <c r="P183" s="600"/>
      <c r="Q183" s="601">
        <f>Q184</f>
        <v>32219000</v>
      </c>
      <c r="R183" s="593" t="s">
        <v>562</v>
      </c>
    </row>
    <row r="184" spans="1:18" s="602" customFormat="1" ht="17.100000000000001" customHeight="1" x14ac:dyDescent="0.2">
      <c r="A184" s="596"/>
      <c r="B184" s="589" t="s">
        <v>19</v>
      </c>
      <c r="C184" s="589" t="s">
        <v>789</v>
      </c>
      <c r="D184" s="598"/>
      <c r="E184" s="598"/>
      <c r="F184" s="598"/>
      <c r="G184" s="598"/>
      <c r="H184" s="598"/>
      <c r="I184" s="598"/>
      <c r="J184" s="598"/>
      <c r="K184" s="598"/>
      <c r="L184" s="598"/>
      <c r="M184" s="598"/>
      <c r="N184" s="600">
        <v>1</v>
      </c>
      <c r="O184" s="591" t="s">
        <v>8</v>
      </c>
      <c r="P184" s="603">
        <v>32219000</v>
      </c>
      <c r="Q184" s="604">
        <f>N184*P184</f>
        <v>32219000</v>
      </c>
      <c r="R184" s="605"/>
    </row>
    <row r="185" spans="1:18" ht="17.100000000000001" customHeight="1" x14ac:dyDescent="0.2">
      <c r="A185" s="28"/>
      <c r="B185" s="25"/>
      <c r="C185" s="52"/>
      <c r="D185" s="25"/>
      <c r="E185" s="25"/>
      <c r="F185" s="25"/>
      <c r="G185" s="25"/>
      <c r="H185" s="45"/>
      <c r="I185" s="45"/>
      <c r="J185" s="45"/>
      <c r="K185" s="45"/>
      <c r="L185" s="45"/>
      <c r="M185" s="45"/>
      <c r="N185" s="44"/>
      <c r="O185" s="44"/>
      <c r="P185" s="32"/>
      <c r="Q185" s="390"/>
      <c r="R185" s="906"/>
    </row>
    <row r="186" spans="1:18" s="129" customFormat="1" ht="17.100000000000001" customHeight="1" x14ac:dyDescent="0.2">
      <c r="A186" s="128" t="s">
        <v>799</v>
      </c>
      <c r="B186" s="85" t="s">
        <v>800</v>
      </c>
      <c r="C186" s="86"/>
      <c r="D186" s="85"/>
      <c r="E186" s="911"/>
      <c r="F186" s="911"/>
      <c r="G186" s="911"/>
      <c r="H186" s="911"/>
      <c r="I186" s="911"/>
      <c r="J186" s="911"/>
      <c r="K186" s="85"/>
      <c r="L186" s="85"/>
      <c r="M186" s="911"/>
      <c r="N186" s="128"/>
      <c r="O186" s="128"/>
      <c r="P186" s="128"/>
      <c r="Q186" s="357">
        <f>Q187</f>
        <v>26760000</v>
      </c>
      <c r="R186" s="145"/>
    </row>
    <row r="187" spans="1:18" ht="17.100000000000001" customHeight="1" x14ac:dyDescent="0.35">
      <c r="A187" s="44">
        <v>521119</v>
      </c>
      <c r="B187" s="1056" t="s">
        <v>56</v>
      </c>
      <c r="C187" s="1057"/>
      <c r="D187" s="1057"/>
      <c r="E187" s="1057"/>
      <c r="F187" s="1057"/>
      <c r="G187" s="1057"/>
      <c r="H187" s="1057"/>
      <c r="I187" s="1057"/>
      <c r="J187" s="1057"/>
      <c r="K187" s="1057"/>
      <c r="L187" s="1057"/>
      <c r="M187" s="908"/>
      <c r="N187" s="1"/>
      <c r="O187" s="1"/>
      <c r="P187" s="1"/>
      <c r="Q187" s="365">
        <f>Q188</f>
        <v>26760000</v>
      </c>
      <c r="R187" s="454" t="s">
        <v>562</v>
      </c>
    </row>
    <row r="188" spans="1:18" ht="17.100000000000001" customHeight="1" x14ac:dyDescent="0.2">
      <c r="A188" s="1"/>
      <c r="B188" s="5"/>
      <c r="C188" s="9" t="s">
        <v>306</v>
      </c>
      <c r="D188" s="5"/>
      <c r="E188" s="908"/>
      <c r="F188" s="908"/>
      <c r="G188" s="908"/>
      <c r="H188" s="908"/>
      <c r="I188" s="908"/>
      <c r="J188" s="5"/>
      <c r="K188" s="5"/>
      <c r="L188" s="5"/>
      <c r="M188" s="5"/>
      <c r="N188" s="450"/>
      <c r="O188" s="450"/>
      <c r="P188" s="16"/>
      <c r="Q188" s="366">
        <f>Q189+Q190</f>
        <v>26760000</v>
      </c>
      <c r="R188" s="906"/>
    </row>
    <row r="189" spans="1:18" ht="17.100000000000001" customHeight="1" x14ac:dyDescent="0.2">
      <c r="A189" s="1"/>
      <c r="B189" s="5"/>
      <c r="C189" s="9" t="s">
        <v>307</v>
      </c>
      <c r="D189" s="5"/>
      <c r="E189" s="908"/>
      <c r="F189" s="908"/>
      <c r="G189" s="908" t="s">
        <v>118</v>
      </c>
      <c r="H189" s="908">
        <v>2</v>
      </c>
      <c r="I189" s="908" t="s">
        <v>213</v>
      </c>
      <c r="J189" s="5" t="s">
        <v>11</v>
      </c>
      <c r="K189" s="5">
        <v>8</v>
      </c>
      <c r="L189" s="5" t="s">
        <v>21</v>
      </c>
      <c r="M189" s="5" t="s">
        <v>119</v>
      </c>
      <c r="N189" s="450">
        <f>H189*K189</f>
        <v>16</v>
      </c>
      <c r="O189" s="450" t="s">
        <v>577</v>
      </c>
      <c r="P189" s="16">
        <v>200000</v>
      </c>
      <c r="Q189" s="366">
        <f>N189*P189</f>
        <v>3200000</v>
      </c>
      <c r="R189" s="906"/>
    </row>
    <row r="190" spans="1:18" ht="17.100000000000001" customHeight="1" x14ac:dyDescent="0.2">
      <c r="A190" s="1"/>
      <c r="B190" s="5"/>
      <c r="C190" s="9" t="s">
        <v>308</v>
      </c>
      <c r="D190" s="5" t="s">
        <v>118</v>
      </c>
      <c r="E190" s="908">
        <v>2</v>
      </c>
      <c r="F190" s="908" t="s">
        <v>213</v>
      </c>
      <c r="G190" s="908" t="s">
        <v>11</v>
      </c>
      <c r="H190" s="908">
        <v>2</v>
      </c>
      <c r="I190" s="908" t="s">
        <v>403</v>
      </c>
      <c r="J190" s="5" t="s">
        <v>11</v>
      </c>
      <c r="K190" s="5">
        <v>10</v>
      </c>
      <c r="L190" s="5" t="s">
        <v>21</v>
      </c>
      <c r="M190" s="5" t="s">
        <v>119</v>
      </c>
      <c r="N190" s="450">
        <f>E190*H190*K190</f>
        <v>40</v>
      </c>
      <c r="O190" s="450" t="s">
        <v>16</v>
      </c>
      <c r="P190" s="16">
        <v>589000</v>
      </c>
      <c r="Q190" s="366">
        <f>N190*P190</f>
        <v>23560000</v>
      </c>
      <c r="R190" s="906"/>
    </row>
    <row r="191" spans="1:18" ht="17.100000000000001" customHeight="1" x14ac:dyDescent="0.2">
      <c r="A191" s="1"/>
      <c r="B191" s="5"/>
      <c r="C191" s="9"/>
      <c r="D191" s="5"/>
      <c r="E191" s="908"/>
      <c r="F191" s="908"/>
      <c r="G191" s="908"/>
      <c r="H191" s="908"/>
      <c r="I191" s="908"/>
      <c r="J191" s="5"/>
      <c r="K191" s="5"/>
      <c r="L191" s="5"/>
      <c r="M191" s="5"/>
      <c r="N191" s="450"/>
      <c r="O191" s="450"/>
      <c r="P191" s="16"/>
      <c r="Q191" s="366"/>
      <c r="R191" s="906"/>
    </row>
    <row r="192" spans="1:18" s="61" customFormat="1" ht="17.100000000000001" customHeight="1" x14ac:dyDescent="0.2">
      <c r="A192" s="137" t="s">
        <v>801</v>
      </c>
      <c r="B192" s="905" t="s">
        <v>767</v>
      </c>
      <c r="C192" s="905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1"/>
      <c r="O192" s="81"/>
      <c r="P192" s="81"/>
      <c r="Q192" s="357">
        <f>Q193</f>
        <v>278406000</v>
      </c>
      <c r="R192" s="432"/>
    </row>
    <row r="193" spans="1:21" s="61" customFormat="1" ht="17.100000000000001" customHeight="1" x14ac:dyDescent="0.35">
      <c r="A193" s="937">
        <v>521119</v>
      </c>
      <c r="B193" s="121" t="s">
        <v>802</v>
      </c>
      <c r="C193" s="905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1"/>
      <c r="O193" s="81"/>
      <c r="P193" s="81"/>
      <c r="Q193" s="417">
        <f>Q196+Q197+Q199+Q201+Q203</f>
        <v>278406000</v>
      </c>
      <c r="R193" s="454" t="s">
        <v>562</v>
      </c>
    </row>
    <row r="194" spans="1:21" s="54" customFormat="1" ht="18" customHeight="1" x14ac:dyDescent="0.2">
      <c r="A194" s="139"/>
      <c r="B194" s="121" t="s">
        <v>19</v>
      </c>
      <c r="C194" s="121" t="s">
        <v>803</v>
      </c>
      <c r="D194" s="455"/>
      <c r="E194" s="455"/>
      <c r="F194" s="455"/>
      <c r="G194" s="455"/>
      <c r="H194" s="455"/>
      <c r="I194" s="455"/>
      <c r="J194" s="455"/>
      <c r="K194" s="455"/>
      <c r="L194" s="455"/>
      <c r="M194" s="455"/>
      <c r="N194" s="51"/>
      <c r="O194" s="51"/>
      <c r="P194" s="82"/>
      <c r="Q194" s="358"/>
      <c r="R194" s="454"/>
    </row>
    <row r="195" spans="1:21" s="54" customFormat="1" ht="18" customHeight="1" x14ac:dyDescent="0.2">
      <c r="A195" s="139"/>
      <c r="B195" s="121" t="s">
        <v>26</v>
      </c>
      <c r="C195" s="121" t="s">
        <v>805</v>
      </c>
      <c r="D195" s="455"/>
      <c r="E195" s="455"/>
      <c r="F195" s="455"/>
      <c r="G195" s="455"/>
      <c r="H195" s="455"/>
      <c r="I195" s="455"/>
      <c r="J195" s="455"/>
      <c r="K195" s="455"/>
      <c r="L195" s="455"/>
      <c r="M195" s="455"/>
      <c r="N195" s="51"/>
      <c r="O195" s="51"/>
      <c r="P195" s="82"/>
      <c r="Q195" s="358">
        <f>Q196</f>
        <v>131112000</v>
      </c>
      <c r="R195" s="454"/>
    </row>
    <row r="196" spans="1:21" s="54" customFormat="1" ht="17.100000000000001" customHeight="1" x14ac:dyDescent="0.2">
      <c r="A196" s="63"/>
      <c r="B196" s="121"/>
      <c r="C196" s="140" t="s">
        <v>804</v>
      </c>
      <c r="D196" s="455" t="s">
        <v>118</v>
      </c>
      <c r="E196" s="455">
        <v>4</v>
      </c>
      <c r="F196" s="455" t="s">
        <v>303</v>
      </c>
      <c r="G196" s="455" t="s">
        <v>11</v>
      </c>
      <c r="H196" s="455">
        <v>6</v>
      </c>
      <c r="I196" s="455" t="s">
        <v>771</v>
      </c>
      <c r="J196" s="455" t="s">
        <v>11</v>
      </c>
      <c r="K196" s="455">
        <v>9</v>
      </c>
      <c r="L196" s="455" t="s">
        <v>236</v>
      </c>
      <c r="M196" s="455" t="s">
        <v>119</v>
      </c>
      <c r="N196" s="51">
        <f>E196*H196*K196</f>
        <v>216</v>
      </c>
      <c r="O196" s="51" t="s">
        <v>577</v>
      </c>
      <c r="P196" s="251">
        <v>607000</v>
      </c>
      <c r="Q196" s="358">
        <f t="shared" ref="Q196" si="4">N196*P196</f>
        <v>131112000</v>
      </c>
      <c r="R196" s="454"/>
    </row>
    <row r="197" spans="1:21" ht="17.100000000000001" customHeight="1" x14ac:dyDescent="0.2">
      <c r="A197" s="28"/>
      <c r="B197" s="25"/>
      <c r="C197" s="49" t="s">
        <v>806</v>
      </c>
      <c r="D197" s="25"/>
      <c r="E197" s="25"/>
      <c r="F197" s="25"/>
      <c r="G197" s="25"/>
      <c r="H197" s="45"/>
      <c r="I197" s="45"/>
      <c r="J197" s="45"/>
      <c r="K197" s="45"/>
      <c r="L197" s="45"/>
      <c r="M197" s="45"/>
      <c r="N197" s="44"/>
      <c r="O197" s="44"/>
      <c r="P197" s="32"/>
      <c r="Q197" s="390">
        <f>Q198</f>
        <v>45912000</v>
      </c>
      <c r="R197" s="906"/>
    </row>
    <row r="198" spans="1:21" ht="17.100000000000001" customHeight="1" x14ac:dyDescent="0.2">
      <c r="A198" s="28"/>
      <c r="B198" s="25"/>
      <c r="C198" s="52" t="s">
        <v>807</v>
      </c>
      <c r="D198" s="25"/>
      <c r="E198" s="25"/>
      <c r="F198" s="25"/>
      <c r="G198" s="25"/>
      <c r="H198" s="45"/>
      <c r="I198" s="45"/>
      <c r="J198" s="45"/>
      <c r="K198" s="45"/>
      <c r="L198" s="45"/>
      <c r="M198" s="45"/>
      <c r="N198" s="44">
        <v>2</v>
      </c>
      <c r="O198" s="51" t="s">
        <v>236</v>
      </c>
      <c r="P198" s="32">
        <v>22956000</v>
      </c>
      <c r="Q198" s="390">
        <f>N198*P198</f>
        <v>45912000</v>
      </c>
      <c r="R198" s="906"/>
    </row>
    <row r="199" spans="1:21" ht="17.100000000000001" customHeight="1" x14ac:dyDescent="0.2">
      <c r="A199" s="28"/>
      <c r="B199" s="25"/>
      <c r="C199" s="49" t="s">
        <v>808</v>
      </c>
      <c r="D199" s="25"/>
      <c r="E199" s="25"/>
      <c r="F199" s="25"/>
      <c r="G199" s="25"/>
      <c r="H199" s="45"/>
      <c r="I199" s="45"/>
      <c r="J199" s="45"/>
      <c r="K199" s="45"/>
      <c r="L199" s="45"/>
      <c r="M199" s="45"/>
      <c r="N199" s="44"/>
      <c r="O199" s="44"/>
      <c r="P199" s="32"/>
      <c r="Q199" s="390">
        <f>Q200</f>
        <v>64438000</v>
      </c>
      <c r="R199" s="906"/>
    </row>
    <row r="200" spans="1:21" ht="17.100000000000001" customHeight="1" x14ac:dyDescent="0.2">
      <c r="A200" s="28"/>
      <c r="B200" s="25"/>
      <c r="C200" s="52" t="s">
        <v>809</v>
      </c>
      <c r="D200" s="25"/>
      <c r="E200" s="25"/>
      <c r="F200" s="25"/>
      <c r="G200" s="25"/>
      <c r="H200" s="45"/>
      <c r="I200" s="45"/>
      <c r="J200" s="45"/>
      <c r="K200" s="45"/>
      <c r="L200" s="45"/>
      <c r="M200" s="45"/>
      <c r="N200" s="44">
        <v>2</v>
      </c>
      <c r="O200" s="51" t="s">
        <v>236</v>
      </c>
      <c r="P200" s="32">
        <v>32219000</v>
      </c>
      <c r="Q200" s="390">
        <f>N200*P200</f>
        <v>64438000</v>
      </c>
      <c r="R200" s="906"/>
    </row>
    <row r="201" spans="1:21" ht="17.100000000000001" customHeight="1" x14ac:dyDescent="0.2">
      <c r="A201" s="28"/>
      <c r="B201" s="25"/>
      <c r="C201" s="49" t="s">
        <v>810</v>
      </c>
      <c r="D201" s="25"/>
      <c r="E201" s="25"/>
      <c r="F201" s="25"/>
      <c r="G201" s="25"/>
      <c r="H201" s="45"/>
      <c r="I201" s="45"/>
      <c r="J201" s="45"/>
      <c r="K201" s="45"/>
      <c r="L201" s="45"/>
      <c r="M201" s="45"/>
      <c r="N201" s="44"/>
      <c r="O201" s="44"/>
      <c r="P201" s="32"/>
      <c r="Q201" s="390">
        <f>Q202</f>
        <v>18128000</v>
      </c>
      <c r="R201" s="906"/>
    </row>
    <row r="202" spans="1:21" ht="17.100000000000001" customHeight="1" x14ac:dyDescent="0.2">
      <c r="A202" s="28"/>
      <c r="B202" s="25"/>
      <c r="C202" s="52" t="s">
        <v>811</v>
      </c>
      <c r="D202" s="25"/>
      <c r="E202" s="25"/>
      <c r="F202" s="25"/>
      <c r="G202" s="25"/>
      <c r="H202" s="45"/>
      <c r="I202" s="45"/>
      <c r="J202" s="45"/>
      <c r="K202" s="45"/>
      <c r="L202" s="45"/>
      <c r="M202" s="45"/>
      <c r="N202" s="44">
        <v>2</v>
      </c>
      <c r="O202" s="51" t="s">
        <v>236</v>
      </c>
      <c r="P202" s="32">
        <v>9064000</v>
      </c>
      <c r="Q202" s="390">
        <f>N202*P202</f>
        <v>18128000</v>
      </c>
      <c r="R202" s="906"/>
    </row>
    <row r="203" spans="1:21" ht="17.100000000000001" customHeight="1" x14ac:dyDescent="0.2">
      <c r="A203" s="28"/>
      <c r="B203" s="25"/>
      <c r="C203" s="49" t="s">
        <v>812</v>
      </c>
      <c r="D203" s="25"/>
      <c r="E203" s="25"/>
      <c r="F203" s="25"/>
      <c r="G203" s="25"/>
      <c r="H203" s="45"/>
      <c r="I203" s="45"/>
      <c r="J203" s="45"/>
      <c r="K203" s="45"/>
      <c r="L203" s="45"/>
      <c r="M203" s="45"/>
      <c r="N203" s="44"/>
      <c r="O203" s="44"/>
      <c r="P203" s="32"/>
      <c r="Q203" s="390">
        <f>Q204</f>
        <v>18816000</v>
      </c>
      <c r="R203" s="906"/>
    </row>
    <row r="204" spans="1:21" ht="17.100000000000001" customHeight="1" x14ac:dyDescent="0.2">
      <c r="A204" s="28"/>
      <c r="B204" s="25"/>
      <c r="C204" s="52" t="s">
        <v>813</v>
      </c>
      <c r="D204" s="25"/>
      <c r="E204" s="25"/>
      <c r="F204" s="25"/>
      <c r="G204" s="25"/>
      <c r="H204" s="45"/>
      <c r="I204" s="45"/>
      <c r="J204" s="45"/>
      <c r="K204" s="45"/>
      <c r="L204" s="45"/>
      <c r="M204" s="45"/>
      <c r="N204" s="44">
        <v>2</v>
      </c>
      <c r="O204" s="51" t="s">
        <v>236</v>
      </c>
      <c r="P204" s="32">
        <v>9408000</v>
      </c>
      <c r="Q204" s="390">
        <f>N204*P204</f>
        <v>18816000</v>
      </c>
      <c r="R204" s="906"/>
    </row>
    <row r="205" spans="1:21" ht="17.100000000000001" customHeight="1" x14ac:dyDescent="0.2">
      <c r="A205" s="1"/>
      <c r="B205" s="5"/>
      <c r="C205" s="9"/>
      <c r="D205" s="5"/>
      <c r="E205" s="574"/>
      <c r="F205" s="574"/>
      <c r="G205" s="574"/>
      <c r="H205" s="574"/>
      <c r="I205" s="574"/>
      <c r="J205" s="5"/>
      <c r="K205" s="5"/>
      <c r="L205" s="5"/>
      <c r="M205" s="5"/>
      <c r="N205" s="450"/>
      <c r="O205" s="450"/>
      <c r="P205" s="16"/>
      <c r="Q205" s="366"/>
      <c r="R205" s="573"/>
      <c r="S205" s="420"/>
      <c r="T205" s="544"/>
      <c r="U205" s="420"/>
    </row>
    <row r="206" spans="1:21" x14ac:dyDescent="0.2">
      <c r="A206" s="1"/>
      <c r="B206" s="1105" t="s">
        <v>204</v>
      </c>
      <c r="C206" s="1106"/>
      <c r="D206" s="1106"/>
      <c r="E206" s="1106"/>
      <c r="F206" s="1106"/>
      <c r="G206" s="1106"/>
      <c r="H206" s="1106"/>
      <c r="I206" s="1106"/>
      <c r="J206" s="1106"/>
      <c r="K206" s="1106"/>
      <c r="L206" s="1106"/>
      <c r="M206" s="1107"/>
      <c r="N206" s="450"/>
      <c r="O206" s="450"/>
      <c r="P206" s="16"/>
      <c r="Q206" s="480">
        <f>Q21+Q12</f>
        <v>1587229000</v>
      </c>
      <c r="R206" s="463"/>
    </row>
  </sheetData>
  <mergeCells count="13">
    <mergeCell ref="B206:M206"/>
    <mergeCell ref="R9:R10"/>
    <mergeCell ref="B11:M11"/>
    <mergeCell ref="A6:Q6"/>
    <mergeCell ref="A7:Q7"/>
    <mergeCell ref="A9:A10"/>
    <mergeCell ref="B9:M10"/>
    <mergeCell ref="N9:N10"/>
    <mergeCell ref="Q9:Q10"/>
    <mergeCell ref="B17:L17"/>
    <mergeCell ref="B25:F25"/>
    <mergeCell ref="B53:L53"/>
    <mergeCell ref="B187:L187"/>
  </mergeCells>
  <pageMargins left="1.2204724409448819" right="0" top="0.94488188976377963" bottom="0.74803149606299213" header="0.31496062992125984" footer="0.31496062992125984"/>
  <pageSetup paperSize="5" orientation="landscape" horizontalDpi="4294967294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71"/>
  <sheetViews>
    <sheetView view="pageBreakPreview" topLeftCell="A57" zoomScale="91" zoomScaleNormal="100" zoomScaleSheetLayoutView="91" workbookViewId="0">
      <selection activeCell="Q12" sqref="Q12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1" customWidth="1"/>
    <col min="19" max="19" width="12.7109375" customWidth="1"/>
    <col min="21" max="21" width="14.85546875" bestFit="1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183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ht="17.100000000000001" customHeight="1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7650000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7650000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7650000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7650000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7650000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7650000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5</v>
      </c>
      <c r="O18" s="450" t="s">
        <v>15</v>
      </c>
      <c r="P18" s="16">
        <v>1530000</v>
      </c>
      <c r="Q18" s="366">
        <f>N18*P18</f>
        <v>7650000</v>
      </c>
      <c r="R18" s="906"/>
    </row>
    <row r="19" spans="1:21" s="474" customFormat="1" ht="17.100000000000001" customHeight="1" x14ac:dyDescent="0.2">
      <c r="A19" s="475"/>
      <c r="B19" s="476"/>
      <c r="C19" s="472" t="s">
        <v>930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5</v>
      </c>
      <c r="O19" s="450" t="s">
        <v>15</v>
      </c>
      <c r="P19" s="16">
        <v>1530000</v>
      </c>
      <c r="Q19" s="473">
        <f t="shared" ref="Q19" si="1">N19*P19</f>
        <v>7650000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276" customFormat="1" ht="17.100000000000001" customHeight="1" x14ac:dyDescent="0.2">
      <c r="A21" s="923" t="s">
        <v>65</v>
      </c>
      <c r="B21" s="924" t="s">
        <v>66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Q22+Q32+Q62</f>
        <v>1688281000</v>
      </c>
      <c r="R21" s="434"/>
    </row>
    <row r="22" spans="1:21" ht="17.100000000000001" customHeight="1" x14ac:dyDescent="0.2">
      <c r="A22" s="168">
        <v>3140</v>
      </c>
      <c r="B22" s="166" t="s">
        <v>456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23515000</v>
      </c>
      <c r="R22" s="947"/>
    </row>
    <row r="23" spans="1:21" s="181" customFormat="1" ht="17.100000000000001" customHeight="1" x14ac:dyDescent="0.2">
      <c r="A23" s="183" t="s">
        <v>455</v>
      </c>
      <c r="B23" s="184" t="s">
        <v>457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202">
        <v>12</v>
      </c>
      <c r="O23" s="202" t="s">
        <v>234</v>
      </c>
      <c r="P23" s="202"/>
      <c r="Q23" s="400">
        <f>Q24</f>
        <v>23515000</v>
      </c>
      <c r="R23" s="421"/>
    </row>
    <row r="24" spans="1:21" s="59" customFormat="1" ht="17.100000000000001" customHeight="1" x14ac:dyDescent="0.2">
      <c r="A24" s="60" t="s">
        <v>51</v>
      </c>
      <c r="B24" s="34" t="s">
        <v>52</v>
      </c>
      <c r="C24" s="260"/>
      <c r="D24" s="34"/>
      <c r="E24" s="34"/>
      <c r="F24" s="34"/>
      <c r="G24" s="456"/>
      <c r="H24" s="456"/>
      <c r="I24" s="456"/>
      <c r="J24" s="456"/>
      <c r="K24" s="456"/>
      <c r="L24" s="456"/>
      <c r="M24" s="456"/>
      <c r="N24" s="11"/>
      <c r="O24" s="11"/>
      <c r="P24" s="103"/>
      <c r="Q24" s="386">
        <f>Q25</f>
        <v>23515000</v>
      </c>
      <c r="R24" s="424"/>
    </row>
    <row r="25" spans="1:21" ht="17.100000000000001" customHeight="1" x14ac:dyDescent="0.2">
      <c r="A25" s="137" t="s">
        <v>172</v>
      </c>
      <c r="B25" s="65" t="s">
        <v>173</v>
      </c>
      <c r="C25" s="65"/>
      <c r="D25" s="65"/>
      <c r="E25" s="65"/>
      <c r="F25" s="950"/>
      <c r="G25" s="950"/>
      <c r="H25" s="950"/>
      <c r="I25" s="950"/>
      <c r="J25" s="950"/>
      <c r="K25" s="950"/>
      <c r="L25" s="950"/>
      <c r="M25" s="950"/>
      <c r="N25" s="151"/>
      <c r="O25" s="137"/>
      <c r="P25" s="152"/>
      <c r="Q25" s="375">
        <f>Q27</f>
        <v>23515000</v>
      </c>
      <c r="R25" s="947"/>
    </row>
    <row r="26" spans="1:21" s="59" customFormat="1" ht="17.100000000000001" customHeight="1" x14ac:dyDescent="0.2">
      <c r="A26" s="137"/>
      <c r="B26" s="65" t="s">
        <v>262</v>
      </c>
      <c r="C26" s="65"/>
      <c r="D26" s="65"/>
      <c r="E26" s="65"/>
      <c r="F26" s="950"/>
      <c r="G26" s="950"/>
      <c r="H26" s="950"/>
      <c r="I26" s="950"/>
      <c r="J26" s="950"/>
      <c r="K26" s="950"/>
      <c r="L26" s="950"/>
      <c r="M26" s="950"/>
      <c r="N26" s="151"/>
      <c r="O26" s="137"/>
      <c r="P26" s="152"/>
      <c r="Q26" s="375"/>
      <c r="R26" s="424"/>
    </row>
    <row r="27" spans="1:21" s="129" customFormat="1" ht="17.100000000000001" customHeight="1" x14ac:dyDescent="0.35">
      <c r="A27" s="44">
        <v>521119</v>
      </c>
      <c r="B27" s="24" t="s">
        <v>48</v>
      </c>
      <c r="C27" s="45"/>
      <c r="D27" s="25"/>
      <c r="E27" s="25"/>
      <c r="F27" s="25"/>
      <c r="G27" s="25"/>
      <c r="H27" s="25"/>
      <c r="I27" s="25"/>
      <c r="J27" s="45"/>
      <c r="K27" s="45"/>
      <c r="L27" s="45"/>
      <c r="M27" s="45"/>
      <c r="N27" s="43"/>
      <c r="O27" s="44"/>
      <c r="P27" s="44"/>
      <c r="Q27" s="417">
        <f>Q28</f>
        <v>23515000</v>
      </c>
      <c r="R27" s="454" t="s">
        <v>562</v>
      </c>
    </row>
    <row r="28" spans="1:21" s="129" customFormat="1" ht="17.100000000000001" customHeight="1" x14ac:dyDescent="0.2">
      <c r="A28" s="44"/>
      <c r="B28" s="455" t="s">
        <v>19</v>
      </c>
      <c r="C28" s="121" t="s">
        <v>174</v>
      </c>
      <c r="D28"/>
      <c r="E28" s="25"/>
      <c r="F28" s="25"/>
      <c r="G28" s="25"/>
      <c r="H28" s="25"/>
      <c r="I28" s="25"/>
      <c r="J28" s="45"/>
      <c r="K28" s="45"/>
      <c r="L28" s="45"/>
      <c r="M28" s="45"/>
      <c r="N28" s="43"/>
      <c r="O28" s="44"/>
      <c r="P28" s="44"/>
      <c r="Q28" s="418">
        <f>Q30+Q29</f>
        <v>23515000</v>
      </c>
      <c r="R28" s="145"/>
    </row>
    <row r="29" spans="1:21" ht="17.100000000000001" customHeight="1" x14ac:dyDescent="0.2">
      <c r="A29" s="44"/>
      <c r="B29" s="455"/>
      <c r="C29" s="52" t="s">
        <v>263</v>
      </c>
      <c r="D29" s="49"/>
      <c r="E29" s="45"/>
      <c r="F29" s="45"/>
      <c r="G29" s="45"/>
      <c r="H29" s="45"/>
      <c r="I29" s="45"/>
      <c r="J29" s="45"/>
      <c r="K29" s="45"/>
      <c r="L29" s="45"/>
      <c r="M29" s="45"/>
      <c r="N29" s="43">
        <v>13</v>
      </c>
      <c r="O29" s="51" t="s">
        <v>236</v>
      </c>
      <c r="P29" s="43">
        <v>1699000</v>
      </c>
      <c r="Q29" s="419">
        <f>N29*P29</f>
        <v>22087000</v>
      </c>
      <c r="R29" s="947"/>
    </row>
    <row r="30" spans="1:21" ht="17.100000000000001" customHeight="1" x14ac:dyDescent="0.2">
      <c r="A30" s="44"/>
      <c r="B30" s="455"/>
      <c r="C30" s="52" t="s">
        <v>263</v>
      </c>
      <c r="D30" s="49"/>
      <c r="E30" s="45"/>
      <c r="F30" s="45"/>
      <c r="G30" s="45"/>
      <c r="H30" s="45"/>
      <c r="I30" s="45"/>
      <c r="J30" s="45"/>
      <c r="K30" s="45"/>
      <c r="L30" s="45"/>
      <c r="M30" s="45"/>
      <c r="N30" s="43">
        <v>1</v>
      </c>
      <c r="O30" s="51" t="s">
        <v>236</v>
      </c>
      <c r="P30" s="43">
        <v>1428000</v>
      </c>
      <c r="Q30" s="419">
        <f>N30*P30</f>
        <v>1428000</v>
      </c>
      <c r="R30" s="947"/>
    </row>
    <row r="31" spans="1:21" ht="17.100000000000001" customHeight="1" x14ac:dyDescent="0.2">
      <c r="A31" s="27"/>
      <c r="B31" s="49"/>
      <c r="C31" s="49"/>
      <c r="D31" s="25"/>
      <c r="E31" s="45"/>
      <c r="F31" s="45"/>
      <c r="G31" s="45"/>
      <c r="H31" s="45"/>
      <c r="I31" s="45"/>
      <c r="J31" s="45"/>
      <c r="K31" s="45"/>
      <c r="L31" s="45"/>
      <c r="M31" s="25"/>
      <c r="N31" s="43"/>
      <c r="O31" s="44"/>
      <c r="P31" s="50"/>
      <c r="Q31" s="382"/>
      <c r="R31" s="947"/>
    </row>
    <row r="32" spans="1:21" ht="17.100000000000001" customHeight="1" x14ac:dyDescent="0.2">
      <c r="A32" s="205">
        <v>3142</v>
      </c>
      <c r="B32" s="206" t="s">
        <v>458</v>
      </c>
      <c r="C32" s="207"/>
      <c r="D32" s="206"/>
      <c r="E32" s="167"/>
      <c r="F32" s="167"/>
      <c r="G32" s="167"/>
      <c r="H32" s="167"/>
      <c r="I32" s="167"/>
      <c r="J32" s="167"/>
      <c r="K32" s="167"/>
      <c r="L32" s="167"/>
      <c r="M32" s="206"/>
      <c r="N32" s="208"/>
      <c r="O32" s="168"/>
      <c r="P32" s="209"/>
      <c r="Q32" s="389">
        <f>Q34+Q117</f>
        <v>1271695000</v>
      </c>
      <c r="R32" s="947"/>
    </row>
    <row r="33" spans="1:18" ht="17.100000000000001" customHeight="1" x14ac:dyDescent="0.2">
      <c r="A33" s="210" t="s">
        <v>266</v>
      </c>
      <c r="B33" s="211" t="s">
        <v>459</v>
      </c>
      <c r="C33" s="212"/>
      <c r="D33" s="213"/>
      <c r="E33" s="185"/>
      <c r="F33" s="185"/>
      <c r="G33" s="185"/>
      <c r="H33" s="185"/>
      <c r="I33" s="185"/>
      <c r="J33" s="185"/>
      <c r="K33" s="185"/>
      <c r="L33" s="185"/>
      <c r="M33" s="213"/>
      <c r="N33" s="234"/>
      <c r="O33" s="200"/>
      <c r="P33" s="214"/>
      <c r="Q33" s="400">
        <f>Q34</f>
        <v>1271695000</v>
      </c>
      <c r="R33" s="947"/>
    </row>
    <row r="34" spans="1:18" ht="17.100000000000001" customHeight="1" x14ac:dyDescent="0.2">
      <c r="A34" s="60" t="s">
        <v>51</v>
      </c>
      <c r="B34" s="253" t="s">
        <v>52</v>
      </c>
      <c r="C34" s="949"/>
      <c r="D34" s="949"/>
      <c r="E34" s="949"/>
      <c r="F34" s="949"/>
      <c r="G34" s="949"/>
      <c r="H34" s="949"/>
      <c r="I34" s="949"/>
      <c r="J34" s="949"/>
      <c r="K34" s="949"/>
      <c r="L34" s="949"/>
      <c r="M34" s="949"/>
      <c r="N34" s="46"/>
      <c r="O34" s="280"/>
      <c r="P34" s="46"/>
      <c r="Q34" s="356">
        <f>Q35+Q47+Q51+Q57</f>
        <v>1271695000</v>
      </c>
      <c r="R34" s="947"/>
    </row>
    <row r="35" spans="1:18" ht="17.100000000000001" customHeight="1" x14ac:dyDescent="0.2">
      <c r="A35" s="137" t="s">
        <v>175</v>
      </c>
      <c r="B35" s="65" t="s">
        <v>176</v>
      </c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7"/>
      <c r="O35" s="202"/>
      <c r="P35" s="67"/>
      <c r="Q35" s="375">
        <f>Q36</f>
        <v>1246485000</v>
      </c>
      <c r="R35" s="947"/>
    </row>
    <row r="36" spans="1:18" ht="17.100000000000001" customHeight="1" x14ac:dyDescent="0.35">
      <c r="A36" s="44">
        <v>521119</v>
      </c>
      <c r="B36" s="24" t="s">
        <v>48</v>
      </c>
      <c r="C36" s="25"/>
      <c r="E36" s="25"/>
      <c r="F36" s="25"/>
      <c r="G36" s="25"/>
      <c r="H36" s="25"/>
      <c r="I36" s="25"/>
      <c r="J36" s="25"/>
      <c r="K36" s="25"/>
      <c r="L36" s="25"/>
      <c r="M36" s="25"/>
      <c r="N36" s="28"/>
      <c r="O36" s="28"/>
      <c r="P36" s="28"/>
      <c r="Q36" s="394">
        <f>Q37+Q43</f>
        <v>1246485000</v>
      </c>
      <c r="R36" s="454" t="s">
        <v>562</v>
      </c>
    </row>
    <row r="37" spans="1:18" s="129" customFormat="1" ht="17.100000000000001" customHeight="1" x14ac:dyDescent="0.2">
      <c r="A37" s="27"/>
      <c r="B37" s="49" t="s">
        <v>19</v>
      </c>
      <c r="C37" s="49" t="s">
        <v>144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82">
        <f>SUM(Q38:Q42)</f>
        <v>1205845000</v>
      </c>
      <c r="R37" s="145"/>
    </row>
    <row r="38" spans="1:18" s="129" customFormat="1" ht="17.100000000000001" customHeight="1" x14ac:dyDescent="0.2">
      <c r="A38" s="27"/>
      <c r="B38" s="49"/>
      <c r="C38" s="49" t="s">
        <v>674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8">
        <v>5</v>
      </c>
      <c r="O38" s="68" t="s">
        <v>250</v>
      </c>
      <c r="P38" s="266">
        <v>31507000</v>
      </c>
      <c r="Q38" s="382">
        <f>P38*N38</f>
        <v>157535000</v>
      </c>
      <c r="R38" s="145"/>
    </row>
    <row r="39" spans="1:18" s="129" customFormat="1" ht="17.100000000000001" customHeight="1" x14ac:dyDescent="0.2">
      <c r="A39" s="27"/>
      <c r="B39" s="49"/>
      <c r="C39" s="49" t="s">
        <v>675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8">
        <v>10</v>
      </c>
      <c r="O39" s="68" t="s">
        <v>250</v>
      </c>
      <c r="P39" s="266">
        <v>26911000</v>
      </c>
      <c r="Q39" s="382">
        <f>P39*N39</f>
        <v>269110000</v>
      </c>
      <c r="R39" s="145"/>
    </row>
    <row r="40" spans="1:18" s="129" customFormat="1" ht="17.100000000000001" customHeight="1" x14ac:dyDescent="0.2">
      <c r="A40" s="27"/>
      <c r="B40" s="49"/>
      <c r="C40" s="49" t="s">
        <v>664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8">
        <v>24</v>
      </c>
      <c r="O40" s="68" t="s">
        <v>250</v>
      </c>
      <c r="P40" s="266">
        <v>12710000</v>
      </c>
      <c r="Q40" s="382">
        <f>P40*N40</f>
        <v>305040000</v>
      </c>
      <c r="R40" s="145"/>
    </row>
    <row r="41" spans="1:18" s="129" customFormat="1" ht="17.100000000000001" customHeight="1" x14ac:dyDescent="0.2">
      <c r="A41" s="27"/>
      <c r="B41" s="49"/>
      <c r="C41" s="49" t="s">
        <v>665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8">
        <v>41</v>
      </c>
      <c r="O41" s="68" t="s">
        <v>250</v>
      </c>
      <c r="P41" s="266">
        <v>7610000</v>
      </c>
      <c r="Q41" s="382">
        <f>P41*N41</f>
        <v>312010000</v>
      </c>
      <c r="R41" s="145"/>
    </row>
    <row r="42" spans="1:18" s="129" customFormat="1" ht="17.100000000000001" customHeight="1" x14ac:dyDescent="0.2">
      <c r="A42" s="27"/>
      <c r="B42" s="49"/>
      <c r="C42" s="49" t="s">
        <v>920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8">
        <v>6</v>
      </c>
      <c r="O42" s="68" t="s">
        <v>250</v>
      </c>
      <c r="P42" s="266">
        <v>27025000</v>
      </c>
      <c r="Q42" s="382">
        <f>P42*N42</f>
        <v>162150000</v>
      </c>
      <c r="R42" s="145"/>
    </row>
    <row r="43" spans="1:18" s="129" customFormat="1" ht="17.100000000000001" customHeight="1" x14ac:dyDescent="0.2">
      <c r="A43" s="27"/>
      <c r="B43" s="49" t="s">
        <v>19</v>
      </c>
      <c r="C43" s="49" t="s">
        <v>916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8"/>
      <c r="O43" s="68"/>
      <c r="P43" s="266"/>
      <c r="Q43" s="382">
        <f>Q44+Q45</f>
        <v>40640000</v>
      </c>
      <c r="R43" s="145"/>
    </row>
    <row r="44" spans="1:18" s="129" customFormat="1" ht="17.100000000000001" customHeight="1" x14ac:dyDescent="0.2">
      <c r="A44" s="27"/>
      <c r="B44" s="49"/>
      <c r="C44" s="49" t="s">
        <v>664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8">
        <v>2</v>
      </c>
      <c r="O44" s="68" t="s">
        <v>250</v>
      </c>
      <c r="P44" s="266">
        <v>12710000</v>
      </c>
      <c r="Q44" s="382">
        <f>P44*N44</f>
        <v>25420000</v>
      </c>
      <c r="R44" s="145"/>
    </row>
    <row r="45" spans="1:18" s="129" customFormat="1" ht="17.100000000000001" customHeight="1" x14ac:dyDescent="0.2">
      <c r="A45" s="27"/>
      <c r="B45" s="49"/>
      <c r="C45" s="49" t="s">
        <v>665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>
        <v>2</v>
      </c>
      <c r="O45" s="68" t="s">
        <v>250</v>
      </c>
      <c r="P45" s="266">
        <v>7610000</v>
      </c>
      <c r="Q45" s="382">
        <f>P45*N45</f>
        <v>15220000</v>
      </c>
      <c r="R45" s="145"/>
    </row>
    <row r="46" spans="1:18" s="129" customFormat="1" ht="17.100000000000001" customHeight="1" x14ac:dyDescent="0.2">
      <c r="A46" s="27"/>
      <c r="B46" s="49"/>
      <c r="C46" s="49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8"/>
      <c r="O46" s="68"/>
      <c r="P46" s="266"/>
      <c r="Q46" s="382"/>
      <c r="R46" s="145"/>
    </row>
    <row r="47" spans="1:18" s="61" customFormat="1" ht="17.100000000000001" customHeight="1" x14ac:dyDescent="0.2">
      <c r="A47" s="137" t="s">
        <v>618</v>
      </c>
      <c r="B47" s="946" t="s">
        <v>884</v>
      </c>
      <c r="C47" s="950"/>
      <c r="D47" s="950"/>
      <c r="E47" s="950"/>
      <c r="F47" s="950"/>
      <c r="G47" s="950"/>
      <c r="H47" s="950"/>
      <c r="I47" s="950"/>
      <c r="J47" s="950"/>
      <c r="K47" s="950"/>
      <c r="L47" s="950"/>
      <c r="M47" s="950"/>
      <c r="N47" s="137"/>
      <c r="O47" s="137"/>
      <c r="P47" s="137"/>
      <c r="Q47" s="357">
        <f>Q48</f>
        <v>1500000</v>
      </c>
      <c r="R47" s="432"/>
    </row>
    <row r="48" spans="1:18" ht="17.100000000000001" customHeight="1" x14ac:dyDescent="0.2">
      <c r="A48" s="63">
        <v>521119</v>
      </c>
      <c r="B48" s="162" t="s">
        <v>48</v>
      </c>
      <c r="C48" s="253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4"/>
      <c r="O48" s="44"/>
      <c r="P48" s="44"/>
      <c r="Q48" s="358">
        <f>Q49+Q50</f>
        <v>1500000</v>
      </c>
      <c r="R48" s="454" t="s">
        <v>562</v>
      </c>
    </row>
    <row r="49" spans="1:19" s="129" customFormat="1" ht="17.100000000000001" customHeight="1" x14ac:dyDescent="0.2">
      <c r="A49" s="27"/>
      <c r="B49" s="49"/>
      <c r="C49" s="49" t="s">
        <v>885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8">
        <v>5</v>
      </c>
      <c r="O49" s="68" t="s">
        <v>250</v>
      </c>
      <c r="P49" s="266">
        <v>300000</v>
      </c>
      <c r="Q49" s="382">
        <f>P49*N49</f>
        <v>1500000</v>
      </c>
      <c r="R49" s="145"/>
    </row>
    <row r="50" spans="1:19" s="129" customFormat="1" ht="16.5" customHeight="1" x14ac:dyDescent="0.2">
      <c r="A50" s="27"/>
      <c r="B50" s="49"/>
      <c r="C50" s="49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8"/>
      <c r="O50" s="68"/>
      <c r="P50" s="266"/>
      <c r="Q50" s="382"/>
      <c r="R50" s="145"/>
    </row>
    <row r="51" spans="1:19" s="129" customFormat="1" ht="17.100000000000001" customHeight="1" x14ac:dyDescent="0.2">
      <c r="A51" s="137" t="s">
        <v>799</v>
      </c>
      <c r="B51" s="65" t="s">
        <v>800</v>
      </c>
      <c r="C51" s="49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8"/>
      <c r="O51" s="68"/>
      <c r="P51" s="266"/>
      <c r="Q51" s="393">
        <f>Q52</f>
        <v>11000000</v>
      </c>
      <c r="R51" s="145"/>
    </row>
    <row r="52" spans="1:19" s="129" customFormat="1" ht="17.100000000000001" customHeight="1" x14ac:dyDescent="0.2">
      <c r="A52" s="27">
        <v>521119</v>
      </c>
      <c r="B52" s="24" t="s">
        <v>661</v>
      </c>
      <c r="C52" s="49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8"/>
      <c r="O52" s="68"/>
      <c r="P52" s="266"/>
      <c r="Q52" s="382">
        <f>Q55</f>
        <v>11000000</v>
      </c>
      <c r="R52" s="145"/>
    </row>
    <row r="53" spans="1:19" ht="17.100000000000001" customHeight="1" x14ac:dyDescent="0.2">
      <c r="A53" s="27"/>
      <c r="B53" s="49" t="s">
        <v>19</v>
      </c>
      <c r="C53" s="52" t="s">
        <v>327</v>
      </c>
      <c r="D53" s="49"/>
      <c r="E53" s="45"/>
      <c r="F53" s="455"/>
      <c r="G53" s="455"/>
      <c r="H53" s="45"/>
      <c r="I53" s="455"/>
      <c r="J53" s="455"/>
      <c r="K53" s="45"/>
      <c r="L53" s="45"/>
      <c r="M53" s="25"/>
      <c r="N53" s="43"/>
      <c r="O53" s="51"/>
      <c r="P53" s="50"/>
      <c r="Q53" s="382"/>
      <c r="R53" s="947"/>
    </row>
    <row r="54" spans="1:19" ht="17.100000000000001" customHeight="1" x14ac:dyDescent="0.2">
      <c r="A54" s="27"/>
      <c r="B54" s="49"/>
      <c r="C54" s="52" t="s">
        <v>671</v>
      </c>
      <c r="D54" s="49"/>
      <c r="E54" s="45"/>
      <c r="F54" s="455"/>
      <c r="G54" s="455"/>
      <c r="H54" s="45"/>
      <c r="I54" s="455"/>
      <c r="J54" s="455"/>
      <c r="K54" s="45"/>
      <c r="L54" s="45"/>
      <c r="M54" s="25"/>
      <c r="N54" s="43"/>
      <c r="O54" s="51"/>
      <c r="P54" s="50"/>
      <c r="Q54" s="382"/>
      <c r="R54" s="947"/>
      <c r="S54" s="187"/>
    </row>
    <row r="55" spans="1:19" s="129" customFormat="1" ht="17.100000000000001" customHeight="1" x14ac:dyDescent="0.2">
      <c r="A55" s="27"/>
      <c r="B55" s="49"/>
      <c r="C55" s="52" t="s">
        <v>664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44">
        <v>1</v>
      </c>
      <c r="O55" s="68" t="s">
        <v>250</v>
      </c>
      <c r="P55" s="266">
        <v>11000000</v>
      </c>
      <c r="Q55" s="382">
        <f>P55*N55</f>
        <v>11000000</v>
      </c>
      <c r="R55" s="145"/>
    </row>
    <row r="56" spans="1:19" s="129" customFormat="1" ht="17.100000000000001" customHeight="1" x14ac:dyDescent="0.2">
      <c r="A56" s="27"/>
      <c r="B56" s="49"/>
      <c r="C56" s="52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44"/>
      <c r="O56" s="68"/>
      <c r="P56" s="266"/>
      <c r="Q56" s="382"/>
      <c r="R56" s="145"/>
    </row>
    <row r="57" spans="1:19" s="129" customFormat="1" ht="17.100000000000001" customHeight="1" x14ac:dyDescent="0.2">
      <c r="A57" s="137" t="s">
        <v>833</v>
      </c>
      <c r="B57" s="65" t="s">
        <v>834</v>
      </c>
      <c r="C57" s="49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68"/>
      <c r="P57" s="266"/>
      <c r="Q57" s="393">
        <f>Q58</f>
        <v>12710000</v>
      </c>
      <c r="R57" s="145"/>
    </row>
    <row r="58" spans="1:19" s="129" customFormat="1" ht="17.100000000000001" customHeight="1" x14ac:dyDescent="0.2">
      <c r="A58" s="27">
        <v>521119</v>
      </c>
      <c r="B58" s="24" t="s">
        <v>661</v>
      </c>
      <c r="C58" s="49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8"/>
      <c r="O58" s="68"/>
      <c r="P58" s="266"/>
      <c r="Q58" s="382">
        <f>Q60</f>
        <v>12710000</v>
      </c>
      <c r="R58" s="145"/>
    </row>
    <row r="59" spans="1:19" ht="17.100000000000001" customHeight="1" x14ac:dyDescent="0.2">
      <c r="A59" s="27"/>
      <c r="B59" s="49" t="s">
        <v>19</v>
      </c>
      <c r="C59" s="52" t="s">
        <v>886</v>
      </c>
      <c r="D59" s="49"/>
      <c r="E59" s="45"/>
      <c r="F59" s="455"/>
      <c r="G59" s="455"/>
      <c r="H59" s="45"/>
      <c r="I59" s="455"/>
      <c r="J59" s="455"/>
      <c r="K59" s="45"/>
      <c r="L59" s="45"/>
      <c r="M59" s="25"/>
      <c r="N59" s="43"/>
      <c r="O59" s="51"/>
      <c r="P59" s="50"/>
      <c r="Q59" s="382"/>
      <c r="R59" s="947"/>
    </row>
    <row r="60" spans="1:19" s="129" customFormat="1" ht="17.100000000000001" customHeight="1" x14ac:dyDescent="0.2">
      <c r="A60" s="27"/>
      <c r="B60" s="49"/>
      <c r="C60" s="52" t="s">
        <v>664</v>
      </c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44">
        <v>1</v>
      </c>
      <c r="O60" s="68" t="s">
        <v>250</v>
      </c>
      <c r="P60" s="266">
        <v>12710000</v>
      </c>
      <c r="Q60" s="382">
        <f>P60*N60</f>
        <v>12710000</v>
      </c>
      <c r="R60" s="145"/>
    </row>
    <row r="61" spans="1:19" s="129" customFormat="1" ht="17.100000000000001" customHeight="1" x14ac:dyDescent="0.2">
      <c r="A61" s="27"/>
      <c r="B61" s="49"/>
      <c r="C61" s="52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44"/>
      <c r="O61" s="68"/>
      <c r="P61" s="266"/>
      <c r="Q61" s="382"/>
      <c r="R61" s="145"/>
    </row>
    <row r="62" spans="1:19" ht="17.100000000000001" customHeight="1" x14ac:dyDescent="0.2">
      <c r="A62" s="168">
        <v>3146</v>
      </c>
      <c r="B62" s="206" t="s">
        <v>463</v>
      </c>
      <c r="C62" s="206"/>
      <c r="D62" s="206"/>
      <c r="E62" s="206"/>
      <c r="F62" s="167"/>
      <c r="G62" s="167"/>
      <c r="H62" s="167"/>
      <c r="I62" s="167"/>
      <c r="J62" s="167"/>
      <c r="K62" s="167"/>
      <c r="L62" s="167"/>
      <c r="M62" s="167"/>
      <c r="N62" s="168"/>
      <c r="O62" s="168"/>
      <c r="P62" s="209"/>
      <c r="Q62" s="389">
        <f>Q63</f>
        <v>393071000</v>
      </c>
      <c r="R62" s="947"/>
    </row>
    <row r="63" spans="1:19" ht="17.100000000000001" customHeight="1" x14ac:dyDescent="0.2">
      <c r="A63" s="215">
        <v>3146.0010000000002</v>
      </c>
      <c r="B63" s="211" t="s">
        <v>464</v>
      </c>
      <c r="C63" s="211"/>
      <c r="D63" s="211"/>
      <c r="E63" s="211"/>
      <c r="F63" s="219"/>
      <c r="G63" s="219"/>
      <c r="H63" s="219"/>
      <c r="I63" s="219"/>
      <c r="J63" s="219"/>
      <c r="K63" s="219"/>
      <c r="L63" s="219"/>
      <c r="M63" s="219"/>
      <c r="N63" s="200">
        <v>2</v>
      </c>
      <c r="O63" s="200" t="s">
        <v>276</v>
      </c>
      <c r="P63" s="220"/>
      <c r="Q63" s="400">
        <f>Q64</f>
        <v>393071000</v>
      </c>
      <c r="R63" s="947"/>
    </row>
    <row r="64" spans="1:19" s="221" customFormat="1" ht="17.100000000000001" customHeight="1" x14ac:dyDescent="0.2">
      <c r="A64" s="165" t="s">
        <v>51</v>
      </c>
      <c r="B64" s="66" t="s">
        <v>267</v>
      </c>
      <c r="C64" s="66"/>
      <c r="D64" s="66"/>
      <c r="E64" s="66"/>
      <c r="F64" s="949"/>
      <c r="G64" s="949"/>
      <c r="H64" s="949"/>
      <c r="I64" s="949"/>
      <c r="J64" s="949"/>
      <c r="K64" s="949"/>
      <c r="L64" s="949"/>
      <c r="M64" s="949"/>
      <c r="N64" s="46"/>
      <c r="O64" s="46"/>
      <c r="P64" s="164"/>
      <c r="Q64" s="393">
        <f>Q66</f>
        <v>393071000</v>
      </c>
      <c r="R64" s="215"/>
    </row>
    <row r="65" spans="1:21" s="221" customFormat="1" ht="17.100000000000001" customHeight="1" x14ac:dyDescent="0.2">
      <c r="A65" s="249" t="s">
        <v>666</v>
      </c>
      <c r="B65" s="65" t="s">
        <v>667</v>
      </c>
      <c r="C65" s="66"/>
      <c r="D65" s="560"/>
      <c r="E65" s="66"/>
      <c r="F65" s="949"/>
      <c r="G65" s="949"/>
      <c r="H65" s="949"/>
      <c r="I65" s="949"/>
      <c r="J65" s="949"/>
      <c r="K65" s="949"/>
      <c r="L65" s="949"/>
      <c r="M65" s="949"/>
      <c r="N65" s="46"/>
      <c r="O65" s="46"/>
      <c r="P65" s="164"/>
      <c r="Q65" s="393"/>
      <c r="R65" s="215"/>
    </row>
    <row r="66" spans="1:21" s="59" customFormat="1" ht="17.100000000000001" customHeight="1" x14ac:dyDescent="0.35">
      <c r="A66" s="44">
        <v>521119</v>
      </c>
      <c r="B66" s="24" t="s">
        <v>48</v>
      </c>
      <c r="C66" s="25"/>
      <c r="D66"/>
      <c r="E66" s="25"/>
      <c r="F66" s="25"/>
      <c r="G66" s="25"/>
      <c r="H66" s="25"/>
      <c r="I66" s="25"/>
      <c r="J66" s="25"/>
      <c r="K66" s="25"/>
      <c r="L66" s="45"/>
      <c r="M66" s="45"/>
      <c r="N66" s="28"/>
      <c r="O66" s="28"/>
      <c r="P66" s="28"/>
      <c r="Q66" s="394">
        <f>Q67+Q68</f>
        <v>393071000</v>
      </c>
      <c r="R66" s="424" t="s">
        <v>562</v>
      </c>
    </row>
    <row r="67" spans="1:21" s="59" customFormat="1" ht="17.100000000000001" customHeight="1" x14ac:dyDescent="0.2">
      <c r="A67" s="27"/>
      <c r="B67" s="49" t="s">
        <v>20</v>
      </c>
      <c r="C67" s="49" t="s">
        <v>914</v>
      </c>
      <c r="D67" s="49"/>
      <c r="E67" s="25"/>
      <c r="F67" s="45"/>
      <c r="G67" s="45"/>
      <c r="H67" s="45"/>
      <c r="I67" s="45"/>
      <c r="J67" s="45"/>
      <c r="K67" s="45"/>
      <c r="L67" s="45"/>
      <c r="M67" s="45"/>
      <c r="N67" s="44">
        <v>1</v>
      </c>
      <c r="O67" s="51" t="s">
        <v>250</v>
      </c>
      <c r="P67" s="50">
        <v>208071000</v>
      </c>
      <c r="Q67" s="382">
        <f>N67*P67</f>
        <v>208071000</v>
      </c>
      <c r="R67" s="424"/>
    </row>
    <row r="68" spans="1:21" s="59" customFormat="1" ht="17.100000000000001" customHeight="1" x14ac:dyDescent="0.2">
      <c r="A68" s="27"/>
      <c r="B68" s="49" t="s">
        <v>20</v>
      </c>
      <c r="C68" s="49" t="s">
        <v>667</v>
      </c>
      <c r="D68" s="49"/>
      <c r="E68" s="25"/>
      <c r="F68" s="45"/>
      <c r="G68" s="45"/>
      <c r="H68" s="45"/>
      <c r="I68" s="45"/>
      <c r="J68" s="45"/>
      <c r="K68" s="45"/>
      <c r="L68" s="45"/>
      <c r="M68" s="45"/>
      <c r="N68" s="44">
        <v>1</v>
      </c>
      <c r="O68" s="51" t="s">
        <v>250</v>
      </c>
      <c r="P68" s="50">
        <v>185000000</v>
      </c>
      <c r="Q68" s="382">
        <f>N68*P68</f>
        <v>185000000</v>
      </c>
      <c r="R68" s="424"/>
    </row>
    <row r="69" spans="1:21" s="59" customFormat="1" ht="17.100000000000001" customHeight="1" x14ac:dyDescent="0.2">
      <c r="A69" s="27"/>
      <c r="B69" s="49"/>
      <c r="C69" s="49"/>
      <c r="D69" s="49"/>
      <c r="E69" s="25"/>
      <c r="F69" s="45"/>
      <c r="G69" s="45"/>
      <c r="H69" s="45"/>
      <c r="I69" s="45"/>
      <c r="J69" s="45"/>
      <c r="K69" s="45"/>
      <c r="L69" s="45"/>
      <c r="M69" s="45"/>
      <c r="N69" s="44"/>
      <c r="O69" s="51"/>
      <c r="P69" s="50"/>
      <c r="Q69" s="382"/>
      <c r="R69" s="424"/>
    </row>
    <row r="70" spans="1:21" x14ac:dyDescent="0.2">
      <c r="A70" s="27"/>
      <c r="B70" s="1102" t="s">
        <v>204</v>
      </c>
      <c r="C70" s="1103"/>
      <c r="D70" s="1103"/>
      <c r="E70" s="1103"/>
      <c r="F70" s="1103"/>
      <c r="G70" s="1103"/>
      <c r="H70" s="1103"/>
      <c r="I70" s="1103"/>
      <c r="J70" s="1103"/>
      <c r="K70" s="1103"/>
      <c r="L70" s="1103"/>
      <c r="M70" s="1104"/>
      <c r="N70" s="44"/>
      <c r="O70" s="44"/>
      <c r="P70" s="50"/>
      <c r="Q70" s="375">
        <f>Q21+Q12</f>
        <v>1695931000</v>
      </c>
      <c r="R70" s="463"/>
    </row>
    <row r="71" spans="1:21" x14ac:dyDescent="0.2">
      <c r="U71" s="83"/>
    </row>
  </sheetData>
  <mergeCells count="10">
    <mergeCell ref="B70:M70"/>
    <mergeCell ref="R9:R10"/>
    <mergeCell ref="B11:M11"/>
    <mergeCell ref="A7:Q7"/>
    <mergeCell ref="A6:Q6"/>
    <mergeCell ref="A9:A10"/>
    <mergeCell ref="B9:M10"/>
    <mergeCell ref="N9:N10"/>
    <mergeCell ref="Q9:Q10"/>
    <mergeCell ref="B17:L17"/>
  </mergeCells>
  <pageMargins left="1.2204724409448819" right="0" top="0.74803149606299213" bottom="0.94488188976377963" header="0.31496062992125984" footer="0.31496062992125984"/>
  <pageSetup paperSize="5" orientation="landscape" horizontalDpi="4294967294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85"/>
  <sheetViews>
    <sheetView view="pageBreakPreview" topLeftCell="A73" zoomScale="98" zoomScaleNormal="100" zoomScaleSheetLayoutView="98" workbookViewId="0">
      <selection activeCell="L88" sqref="L88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2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960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182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9180000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9180000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9180000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9180000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9180000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9180000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6</v>
      </c>
      <c r="O18" s="450" t="s">
        <v>15</v>
      </c>
      <c r="P18" s="16">
        <v>1530000</v>
      </c>
      <c r="Q18" s="366">
        <f>N18*P18</f>
        <v>9180000</v>
      </c>
      <c r="R18" s="906"/>
    </row>
    <row r="19" spans="1:21" s="474" customFormat="1" ht="17.100000000000001" customHeight="1" x14ac:dyDescent="0.2">
      <c r="A19" s="475"/>
      <c r="B19" s="476"/>
      <c r="C19" s="472" t="s">
        <v>931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6</v>
      </c>
      <c r="O19" s="450" t="s">
        <v>15</v>
      </c>
      <c r="P19" s="16">
        <v>1530000</v>
      </c>
      <c r="Q19" s="473">
        <f t="shared" ref="Q19" si="1">N19*P19</f>
        <v>9180000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932" customFormat="1" ht="17.100000000000001" customHeight="1" x14ac:dyDescent="0.2">
      <c r="A21" s="923" t="s">
        <v>59</v>
      </c>
      <c r="B21" s="924" t="s">
        <v>60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</f>
        <v>745519000</v>
      </c>
      <c r="R21" s="942"/>
    </row>
    <row r="22" spans="1:21" s="192" customFormat="1" ht="17.100000000000001" customHeight="1" x14ac:dyDescent="0.2">
      <c r="A22" s="168">
        <v>3133</v>
      </c>
      <c r="B22" s="166" t="s">
        <v>443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745519000</v>
      </c>
      <c r="R22" s="431"/>
    </row>
    <row r="23" spans="1:21" s="187" customFormat="1" ht="17.100000000000001" customHeight="1" x14ac:dyDescent="0.2">
      <c r="A23" s="204" t="s">
        <v>442</v>
      </c>
      <c r="B23" s="184" t="s">
        <v>29</v>
      </c>
      <c r="C23" s="184"/>
      <c r="D23" s="184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275</v>
      </c>
      <c r="P23" s="186"/>
      <c r="Q23" s="355">
        <f>Q24</f>
        <v>745519000</v>
      </c>
      <c r="R23" s="423"/>
    </row>
    <row r="24" spans="1:21" s="59" customFormat="1" ht="17.100000000000001" customHeight="1" x14ac:dyDescent="0.2">
      <c r="A24" s="60" t="s">
        <v>51</v>
      </c>
      <c r="B24" s="253" t="s">
        <v>52</v>
      </c>
      <c r="C24" s="919"/>
      <c r="D24" s="125"/>
      <c r="E24" s="456"/>
      <c r="F24" s="456"/>
      <c r="G24" s="456"/>
      <c r="H24" s="456"/>
      <c r="I24" s="456"/>
      <c r="J24" s="456"/>
      <c r="K24" s="456"/>
      <c r="L24" s="456"/>
      <c r="M24" s="456"/>
      <c r="N24" s="11"/>
      <c r="O24" s="11"/>
      <c r="P24" s="11"/>
      <c r="Q24" s="359">
        <f>Q25+Q41+Q49+Q62+Q68</f>
        <v>745519000</v>
      </c>
      <c r="R24" s="424"/>
    </row>
    <row r="25" spans="1:21" s="129" customFormat="1" ht="17.100000000000001" customHeight="1" x14ac:dyDescent="0.2">
      <c r="A25" s="128" t="s">
        <v>17</v>
      </c>
      <c r="B25" s="88" t="s">
        <v>122</v>
      </c>
      <c r="C25" s="89"/>
      <c r="D25" s="89"/>
      <c r="E25" s="89"/>
      <c r="F25" s="89"/>
      <c r="G25" s="85"/>
      <c r="H25" s="85"/>
      <c r="I25" s="922"/>
      <c r="J25" s="922"/>
      <c r="K25" s="922"/>
      <c r="L25" s="922"/>
      <c r="M25" s="922"/>
      <c r="N25" s="128"/>
      <c r="O25" s="128"/>
      <c r="P25" s="128"/>
      <c r="Q25" s="381">
        <f>Q26</f>
        <v>149120000</v>
      </c>
      <c r="R25" s="145"/>
    </row>
    <row r="26" spans="1:21" ht="17.100000000000001" customHeight="1" x14ac:dyDescent="0.35">
      <c r="A26" s="1">
        <v>521115</v>
      </c>
      <c r="B26" s="90" t="s">
        <v>241</v>
      </c>
      <c r="C26" s="91"/>
      <c r="D26" s="91"/>
      <c r="E26" s="91"/>
      <c r="F26" s="91"/>
      <c r="G26" s="71"/>
      <c r="H26" s="71"/>
      <c r="I26" s="917"/>
      <c r="J26" s="917"/>
      <c r="K26" s="917"/>
      <c r="L26" s="917"/>
      <c r="M26" s="917"/>
      <c r="N26" s="1"/>
      <c r="O26" s="1"/>
      <c r="P26" s="1"/>
      <c r="Q26" s="365">
        <f>Q27+Q29+Q31+Q36+Q38</f>
        <v>149120000</v>
      </c>
      <c r="R26" s="454" t="s">
        <v>571</v>
      </c>
    </row>
    <row r="27" spans="1:21" ht="17.100000000000001" customHeight="1" x14ac:dyDescent="0.2">
      <c r="A27" s="1"/>
      <c r="B27" s="917" t="s">
        <v>19</v>
      </c>
      <c r="C27" s="5" t="s">
        <v>123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6"/>
      <c r="O27" s="6"/>
      <c r="P27" s="6"/>
      <c r="Q27" s="370">
        <f>Q28</f>
        <v>21600000</v>
      </c>
      <c r="R27" s="918"/>
    </row>
    <row r="28" spans="1:21" ht="17.100000000000001" customHeight="1" x14ac:dyDescent="0.2">
      <c r="A28" s="1"/>
      <c r="B28" s="917" t="s">
        <v>20</v>
      </c>
      <c r="C28" s="5" t="s">
        <v>124</v>
      </c>
      <c r="D28" s="5"/>
      <c r="E28" s="71"/>
      <c r="F28" s="5" t="s">
        <v>9</v>
      </c>
      <c r="G28" s="917">
        <v>6</v>
      </c>
      <c r="H28" s="917" t="s">
        <v>10</v>
      </c>
      <c r="I28" s="917" t="s">
        <v>11</v>
      </c>
      <c r="J28" s="917">
        <v>12</v>
      </c>
      <c r="K28" s="917" t="s">
        <v>13</v>
      </c>
      <c r="L28" s="917" t="s">
        <v>14</v>
      </c>
      <c r="M28" s="5"/>
      <c r="N28" s="1">
        <f>G28*J28</f>
        <v>72</v>
      </c>
      <c r="O28" s="1" t="s">
        <v>23</v>
      </c>
      <c r="P28" s="92">
        <v>300000</v>
      </c>
      <c r="Q28" s="370">
        <f>N28*P28</f>
        <v>21600000</v>
      </c>
      <c r="R28" s="918"/>
    </row>
    <row r="29" spans="1:21" ht="17.100000000000001" customHeight="1" x14ac:dyDescent="0.2">
      <c r="A29" s="1"/>
      <c r="B29" s="917" t="s">
        <v>19</v>
      </c>
      <c r="C29" s="5" t="s">
        <v>125</v>
      </c>
      <c r="D29" s="71"/>
      <c r="E29" s="5"/>
      <c r="F29" s="5"/>
      <c r="G29" s="5"/>
      <c r="H29" s="5"/>
      <c r="I29" s="5"/>
      <c r="J29" s="5"/>
      <c r="K29" s="5"/>
      <c r="L29" s="5"/>
      <c r="M29" s="5"/>
      <c r="N29" s="6"/>
      <c r="O29" s="6"/>
      <c r="P29" s="6"/>
      <c r="Q29" s="370">
        <f>Q30</f>
        <v>25200000</v>
      </c>
      <c r="R29" s="918"/>
    </row>
    <row r="30" spans="1:21" ht="17.100000000000001" customHeight="1" x14ac:dyDescent="0.2">
      <c r="A30" s="6"/>
      <c r="B30" s="5" t="s">
        <v>20</v>
      </c>
      <c r="C30" s="5" t="s">
        <v>126</v>
      </c>
      <c r="D30" s="5"/>
      <c r="E30" s="5"/>
      <c r="F30" s="5" t="s">
        <v>9</v>
      </c>
      <c r="G30" s="917">
        <v>6</v>
      </c>
      <c r="H30" s="917" t="s">
        <v>10</v>
      </c>
      <c r="I30" s="917" t="s">
        <v>11</v>
      </c>
      <c r="J30" s="917">
        <v>12</v>
      </c>
      <c r="K30" s="917" t="s">
        <v>13</v>
      </c>
      <c r="L30" s="5" t="s">
        <v>14</v>
      </c>
      <c r="M30" s="5"/>
      <c r="N30" s="1">
        <f>G30*J30</f>
        <v>72</v>
      </c>
      <c r="O30" s="1" t="s">
        <v>23</v>
      </c>
      <c r="P30" s="92">
        <v>350000</v>
      </c>
      <c r="Q30" s="370">
        <f>N30*P30</f>
        <v>25200000</v>
      </c>
      <c r="R30" s="918"/>
    </row>
    <row r="31" spans="1:21" ht="17.100000000000001" customHeight="1" x14ac:dyDescent="0.2">
      <c r="A31" s="1"/>
      <c r="B31" s="917" t="s">
        <v>19</v>
      </c>
      <c r="C31" s="5" t="s">
        <v>127</v>
      </c>
      <c r="D31" s="71"/>
      <c r="E31" s="5"/>
      <c r="F31" s="5"/>
      <c r="G31" s="5"/>
      <c r="H31" s="5"/>
      <c r="I31" s="5"/>
      <c r="J31" s="5"/>
      <c r="K31" s="5"/>
      <c r="L31" s="5"/>
      <c r="M31" s="5"/>
      <c r="N31" s="6"/>
      <c r="O31" s="6"/>
      <c r="P31" s="6"/>
      <c r="Q31" s="370">
        <f>SUM(Q32:Q35)</f>
        <v>16320000</v>
      </c>
      <c r="R31" s="918"/>
    </row>
    <row r="32" spans="1:21" ht="17.100000000000001" customHeight="1" x14ac:dyDescent="0.2">
      <c r="A32" s="6"/>
      <c r="B32" s="5" t="s">
        <v>20</v>
      </c>
      <c r="C32" s="5" t="s">
        <v>128</v>
      </c>
      <c r="D32" s="5"/>
      <c r="E32" s="5"/>
      <c r="F32" s="5" t="s">
        <v>9</v>
      </c>
      <c r="G32" s="917">
        <v>1</v>
      </c>
      <c r="H32" s="917" t="s">
        <v>10</v>
      </c>
      <c r="I32" s="917" t="s">
        <v>11</v>
      </c>
      <c r="J32" s="917">
        <v>12</v>
      </c>
      <c r="K32" s="917" t="s">
        <v>13</v>
      </c>
      <c r="L32" s="5" t="s">
        <v>14</v>
      </c>
      <c r="M32" s="5"/>
      <c r="N32" s="1">
        <f t="shared" ref="N32:N35" si="2">G32*J32</f>
        <v>12</v>
      </c>
      <c r="O32" s="1" t="s">
        <v>23</v>
      </c>
      <c r="P32" s="92">
        <v>370000</v>
      </c>
      <c r="Q32" s="370">
        <f t="shared" ref="Q32:Q35" si="3">N32*P32</f>
        <v>4440000</v>
      </c>
      <c r="R32" s="918"/>
    </row>
    <row r="33" spans="1:18" ht="17.100000000000001" customHeight="1" x14ac:dyDescent="0.2">
      <c r="A33" s="6"/>
      <c r="B33" s="5" t="s">
        <v>20</v>
      </c>
      <c r="C33" s="5" t="s">
        <v>129</v>
      </c>
      <c r="D33" s="5"/>
      <c r="E33" s="5"/>
      <c r="F33" s="5" t="s">
        <v>9</v>
      </c>
      <c r="G33" s="917">
        <v>1</v>
      </c>
      <c r="H33" s="917" t="s">
        <v>10</v>
      </c>
      <c r="I33" s="917" t="s">
        <v>11</v>
      </c>
      <c r="J33" s="917">
        <v>12</v>
      </c>
      <c r="K33" s="917" t="s">
        <v>13</v>
      </c>
      <c r="L33" s="5" t="s">
        <v>14</v>
      </c>
      <c r="M33" s="5"/>
      <c r="N33" s="1">
        <f t="shared" si="2"/>
        <v>12</v>
      </c>
      <c r="O33" s="1" t="s">
        <v>23</v>
      </c>
      <c r="P33" s="92">
        <v>250000</v>
      </c>
      <c r="Q33" s="370">
        <f t="shared" si="3"/>
        <v>3000000</v>
      </c>
      <c r="R33" s="918"/>
    </row>
    <row r="34" spans="1:18" ht="17.100000000000001" customHeight="1" x14ac:dyDescent="0.2">
      <c r="A34" s="6"/>
      <c r="B34" s="5" t="s">
        <v>20</v>
      </c>
      <c r="C34" s="5" t="s">
        <v>130</v>
      </c>
      <c r="D34" s="5"/>
      <c r="E34" s="5"/>
      <c r="F34" s="5" t="s">
        <v>9</v>
      </c>
      <c r="G34" s="917">
        <v>1</v>
      </c>
      <c r="H34" s="917" t="s">
        <v>10</v>
      </c>
      <c r="I34" s="917" t="s">
        <v>11</v>
      </c>
      <c r="J34" s="917">
        <v>12</v>
      </c>
      <c r="K34" s="917" t="s">
        <v>13</v>
      </c>
      <c r="L34" s="5" t="s">
        <v>14</v>
      </c>
      <c r="M34" s="5"/>
      <c r="N34" s="1">
        <f t="shared" si="2"/>
        <v>12</v>
      </c>
      <c r="O34" s="1" t="s">
        <v>23</v>
      </c>
      <c r="P34" s="92">
        <v>370000</v>
      </c>
      <c r="Q34" s="370">
        <f t="shared" si="3"/>
        <v>4440000</v>
      </c>
      <c r="R34" s="918"/>
    </row>
    <row r="35" spans="1:18" ht="17.100000000000001" customHeight="1" x14ac:dyDescent="0.2">
      <c r="A35" s="1"/>
      <c r="B35" s="5" t="s">
        <v>20</v>
      </c>
      <c r="C35" s="5" t="s">
        <v>131</v>
      </c>
      <c r="D35" s="5"/>
      <c r="E35" s="5"/>
      <c r="F35" s="5" t="s">
        <v>9</v>
      </c>
      <c r="G35" s="917">
        <v>1</v>
      </c>
      <c r="H35" s="917" t="s">
        <v>10</v>
      </c>
      <c r="I35" s="917" t="s">
        <v>11</v>
      </c>
      <c r="J35" s="917">
        <v>12</v>
      </c>
      <c r="K35" s="917" t="s">
        <v>13</v>
      </c>
      <c r="L35" s="5" t="s">
        <v>14</v>
      </c>
      <c r="M35" s="5"/>
      <c r="N35" s="1">
        <f t="shared" si="2"/>
        <v>12</v>
      </c>
      <c r="O35" s="1" t="s">
        <v>23</v>
      </c>
      <c r="P35" s="92">
        <v>370000</v>
      </c>
      <c r="Q35" s="370">
        <f t="shared" si="3"/>
        <v>4440000</v>
      </c>
      <c r="R35" s="918"/>
    </row>
    <row r="36" spans="1:18" ht="17.100000000000001" customHeight="1" x14ac:dyDescent="0.2">
      <c r="A36" s="6"/>
      <c r="B36" s="917" t="s">
        <v>19</v>
      </c>
      <c r="C36" s="5" t="s">
        <v>132</v>
      </c>
      <c r="D36" s="71"/>
      <c r="E36" s="5"/>
      <c r="F36" s="5"/>
      <c r="G36" s="5"/>
      <c r="H36" s="5"/>
      <c r="I36" s="5"/>
      <c r="J36" s="5"/>
      <c r="K36" s="5"/>
      <c r="L36" s="5"/>
      <c r="M36" s="5"/>
      <c r="N36" s="6"/>
      <c r="O36" s="6"/>
      <c r="P36" s="6"/>
      <c r="Q36" s="370">
        <f>Q37</f>
        <v>6000000</v>
      </c>
      <c r="R36" s="918"/>
    </row>
    <row r="37" spans="1:18" ht="17.100000000000001" customHeight="1" x14ac:dyDescent="0.2">
      <c r="A37" s="1"/>
      <c r="B37" s="5" t="s">
        <v>20</v>
      </c>
      <c r="C37" s="5" t="s">
        <v>133</v>
      </c>
      <c r="D37" s="5"/>
      <c r="E37" s="71"/>
      <c r="F37" s="5" t="s">
        <v>9</v>
      </c>
      <c r="G37" s="917">
        <v>1</v>
      </c>
      <c r="H37" s="917" t="s">
        <v>10</v>
      </c>
      <c r="I37" s="917" t="s">
        <v>11</v>
      </c>
      <c r="J37" s="917">
        <v>12</v>
      </c>
      <c r="K37" s="917" t="s">
        <v>13</v>
      </c>
      <c r="L37" s="5" t="s">
        <v>14</v>
      </c>
      <c r="M37" s="5"/>
      <c r="N37" s="1">
        <f>G37*J37</f>
        <v>12</v>
      </c>
      <c r="O37" s="1" t="s">
        <v>23</v>
      </c>
      <c r="P37" s="92">
        <v>500000</v>
      </c>
      <c r="Q37" s="370">
        <f>N37*P37</f>
        <v>6000000</v>
      </c>
      <c r="R37" s="918"/>
    </row>
    <row r="38" spans="1:18" ht="17.100000000000001" customHeight="1" x14ac:dyDescent="0.2">
      <c r="A38" s="6"/>
      <c r="B38" s="917" t="s">
        <v>19</v>
      </c>
      <c r="C38" s="5" t="s">
        <v>134</v>
      </c>
      <c r="D38" s="71"/>
      <c r="E38" s="5"/>
      <c r="F38" s="5"/>
      <c r="G38" s="5"/>
      <c r="H38" s="5"/>
      <c r="I38" s="5"/>
      <c r="J38" s="5"/>
      <c r="K38" s="5"/>
      <c r="L38" s="5"/>
      <c r="M38" s="5"/>
      <c r="N38" s="6"/>
      <c r="O38" s="6"/>
      <c r="P38" s="6"/>
      <c r="Q38" s="410">
        <f>Q39</f>
        <v>80000000</v>
      </c>
      <c r="R38" s="918"/>
    </row>
    <row r="39" spans="1:18" ht="17.100000000000001" customHeight="1" x14ac:dyDescent="0.2">
      <c r="A39" s="6"/>
      <c r="B39" s="5" t="s">
        <v>20</v>
      </c>
      <c r="C39" s="5" t="s">
        <v>942</v>
      </c>
      <c r="D39" s="5"/>
      <c r="E39" s="5"/>
      <c r="F39" s="5"/>
      <c r="G39" s="917"/>
      <c r="H39" s="917"/>
      <c r="I39" s="917"/>
      <c r="J39" s="917"/>
      <c r="K39" s="917"/>
      <c r="L39" s="5"/>
      <c r="M39" s="5"/>
      <c r="N39" s="78">
        <v>4000</v>
      </c>
      <c r="O39" s="22" t="s">
        <v>662</v>
      </c>
      <c r="P39" s="78">
        <v>20000</v>
      </c>
      <c r="Q39" s="410">
        <f>N39*P39</f>
        <v>80000000</v>
      </c>
      <c r="R39" s="918"/>
    </row>
    <row r="40" spans="1:18" ht="17.100000000000001" customHeight="1" x14ac:dyDescent="0.2">
      <c r="A40" s="8"/>
      <c r="B40" s="8"/>
      <c r="C40" s="5"/>
      <c r="D40" s="5"/>
      <c r="E40" s="71"/>
      <c r="F40" s="5"/>
      <c r="G40" s="917"/>
      <c r="H40" s="917"/>
      <c r="I40" s="917"/>
      <c r="J40" s="917"/>
      <c r="K40" s="917"/>
      <c r="L40" s="5"/>
      <c r="M40" s="5"/>
      <c r="N40" s="78"/>
      <c r="O40" s="22"/>
      <c r="P40" s="78"/>
      <c r="Q40" s="410"/>
      <c r="R40" s="918"/>
    </row>
    <row r="41" spans="1:18" ht="17.100000000000001" customHeight="1" x14ac:dyDescent="0.2">
      <c r="A41" s="153" t="s">
        <v>278</v>
      </c>
      <c r="B41" s="100" t="s">
        <v>444</v>
      </c>
      <c r="C41" s="95"/>
      <c r="D41" s="95"/>
      <c r="E41" s="5"/>
      <c r="F41" s="95"/>
      <c r="G41" s="98"/>
      <c r="H41" s="98"/>
      <c r="I41" s="98"/>
      <c r="J41" s="98"/>
      <c r="K41" s="98"/>
      <c r="L41" s="98"/>
      <c r="M41" s="98"/>
      <c r="N41" s="94"/>
      <c r="O41" s="94"/>
      <c r="P41" s="76"/>
      <c r="Q41" s="362">
        <f>Q44+Q47</f>
        <v>8400000</v>
      </c>
      <c r="R41" s="918"/>
    </row>
    <row r="42" spans="1:18" ht="17.100000000000001" customHeight="1" x14ac:dyDescent="0.35">
      <c r="A42" s="94">
        <v>521115</v>
      </c>
      <c r="B42" s="39" t="s">
        <v>209</v>
      </c>
      <c r="C42" s="95"/>
      <c r="D42" s="95"/>
      <c r="E42" s="5"/>
      <c r="F42" s="95"/>
      <c r="G42" s="98"/>
      <c r="H42" s="98"/>
      <c r="I42" s="98"/>
      <c r="J42" s="98"/>
      <c r="K42" s="98"/>
      <c r="L42" s="98"/>
      <c r="M42" s="98"/>
      <c r="N42" s="94"/>
      <c r="O42" s="94"/>
      <c r="P42" s="76"/>
      <c r="Q42" s="363">
        <f>Q44</f>
        <v>7200000</v>
      </c>
      <c r="R42" s="454" t="s">
        <v>571</v>
      </c>
    </row>
    <row r="43" spans="1:18" ht="17.100000000000001" customHeight="1" x14ac:dyDescent="0.2">
      <c r="A43" s="94"/>
      <c r="B43" s="99" t="s">
        <v>20</v>
      </c>
      <c r="C43" s="95" t="s">
        <v>868</v>
      </c>
      <c r="D43" s="95"/>
      <c r="E43" s="5"/>
      <c r="F43" s="95"/>
      <c r="G43" s="98"/>
      <c r="H43" s="98"/>
      <c r="I43" s="98"/>
      <c r="J43" s="98"/>
      <c r="K43" s="98"/>
      <c r="L43" s="98"/>
      <c r="M43" s="98"/>
      <c r="N43" s="94"/>
      <c r="O43" s="94"/>
      <c r="P43" s="76"/>
      <c r="Q43" s="364"/>
      <c r="R43" s="918"/>
    </row>
    <row r="44" spans="1:18" ht="17.100000000000001" customHeight="1" x14ac:dyDescent="0.2">
      <c r="A44" s="94"/>
      <c r="B44" s="39"/>
      <c r="C44" s="99" t="s">
        <v>279</v>
      </c>
      <c r="D44" s="95"/>
      <c r="E44" s="5"/>
      <c r="F44" s="95" t="s">
        <v>118</v>
      </c>
      <c r="G44" s="98">
        <v>2</v>
      </c>
      <c r="H44" s="98" t="s">
        <v>10</v>
      </c>
      <c r="I44" s="98" t="s">
        <v>11</v>
      </c>
      <c r="J44" s="98">
        <v>12</v>
      </c>
      <c r="K44" s="98" t="s">
        <v>214</v>
      </c>
      <c r="L44" s="98" t="s">
        <v>119</v>
      </c>
      <c r="M44" s="98"/>
      <c r="N44" s="94">
        <f>G44*J44</f>
        <v>24</v>
      </c>
      <c r="O44" s="94" t="s">
        <v>23</v>
      </c>
      <c r="P44" s="76">
        <v>300000</v>
      </c>
      <c r="Q44" s="364">
        <f>N44*P44</f>
        <v>7200000</v>
      </c>
      <c r="R44" s="918"/>
    </row>
    <row r="45" spans="1:18" ht="17.100000000000001" customHeight="1" x14ac:dyDescent="0.35">
      <c r="A45" s="94">
        <v>521119</v>
      </c>
      <c r="B45" s="39" t="s">
        <v>56</v>
      </c>
      <c r="C45" s="99"/>
      <c r="D45" s="95"/>
      <c r="E45" s="5"/>
      <c r="F45" s="95"/>
      <c r="G45" s="98"/>
      <c r="H45" s="98"/>
      <c r="I45" s="98"/>
      <c r="J45" s="98"/>
      <c r="K45" s="98"/>
      <c r="L45" s="98"/>
      <c r="M45" s="98"/>
      <c r="N45" s="94"/>
      <c r="O45" s="94"/>
      <c r="P45" s="76"/>
      <c r="Q45" s="363">
        <f>Q47</f>
        <v>1200000</v>
      </c>
      <c r="R45" s="454" t="s">
        <v>571</v>
      </c>
    </row>
    <row r="46" spans="1:18" ht="17.100000000000001" customHeight="1" x14ac:dyDescent="0.2">
      <c r="A46" s="94"/>
      <c r="B46" s="99" t="s">
        <v>20</v>
      </c>
      <c r="C46" s="95" t="s">
        <v>869</v>
      </c>
      <c r="D46" s="95"/>
      <c r="E46" s="5"/>
      <c r="F46" s="95"/>
      <c r="G46" s="98"/>
      <c r="H46" s="98"/>
      <c r="I46" s="98"/>
      <c r="J46" s="98"/>
      <c r="K46" s="98"/>
      <c r="L46" s="98"/>
      <c r="M46" s="98"/>
      <c r="N46" s="94"/>
      <c r="O46" s="94"/>
      <c r="P46" s="76"/>
      <c r="Q46" s="364"/>
      <c r="R46" s="918"/>
    </row>
    <row r="47" spans="1:18" ht="17.100000000000001" customHeight="1" x14ac:dyDescent="0.2">
      <c r="A47" s="94"/>
      <c r="B47" s="39"/>
      <c r="C47" s="99" t="s">
        <v>280</v>
      </c>
      <c r="D47" s="95"/>
      <c r="E47" s="5"/>
      <c r="F47" s="95" t="s">
        <v>118</v>
      </c>
      <c r="G47" s="98">
        <v>1</v>
      </c>
      <c r="H47" s="98" t="s">
        <v>93</v>
      </c>
      <c r="I47" s="98" t="s">
        <v>11</v>
      </c>
      <c r="J47" s="98">
        <v>12</v>
      </c>
      <c r="K47" s="98" t="s">
        <v>214</v>
      </c>
      <c r="L47" s="98" t="s">
        <v>119</v>
      </c>
      <c r="M47" s="98"/>
      <c r="N47" s="94">
        <f>G47*J47</f>
        <v>12</v>
      </c>
      <c r="O47" s="94" t="s">
        <v>870</v>
      </c>
      <c r="P47" s="76">
        <v>100000</v>
      </c>
      <c r="Q47" s="364">
        <f>N47*P47</f>
        <v>1200000</v>
      </c>
      <c r="R47" s="918"/>
    </row>
    <row r="48" spans="1:18" s="129" customFormat="1" ht="17.100000000000001" customHeight="1" x14ac:dyDescent="0.2">
      <c r="A48" s="254"/>
      <c r="B48" s="912"/>
      <c r="C48" s="9"/>
      <c r="D48" s="5"/>
      <c r="E48" s="5"/>
      <c r="F48" s="5"/>
      <c r="G48" s="917"/>
      <c r="H48" s="917"/>
      <c r="I48" s="917"/>
      <c r="J48" s="917"/>
      <c r="K48" s="917"/>
      <c r="L48" s="5"/>
      <c r="M48" s="917"/>
      <c r="N48" s="22"/>
      <c r="O48" s="1"/>
      <c r="P48" s="38"/>
      <c r="Q48" s="370"/>
      <c r="R48" s="145"/>
    </row>
    <row r="49" spans="1:18" ht="17.100000000000001" customHeight="1" x14ac:dyDescent="0.2">
      <c r="A49" s="128" t="s">
        <v>156</v>
      </c>
      <c r="B49" s="134" t="s">
        <v>30</v>
      </c>
      <c r="C49" s="85"/>
      <c r="D49" s="85"/>
      <c r="E49" s="85"/>
      <c r="F49" s="85"/>
      <c r="G49" s="922"/>
      <c r="H49" s="922"/>
      <c r="I49" s="922"/>
      <c r="J49" s="922"/>
      <c r="K49" s="922"/>
      <c r="L49" s="922"/>
      <c r="M49" s="922"/>
      <c r="N49" s="128"/>
      <c r="O49" s="128"/>
      <c r="P49" s="131"/>
      <c r="Q49" s="368">
        <f>Q51</f>
        <v>353952000</v>
      </c>
      <c r="R49" s="918"/>
    </row>
    <row r="50" spans="1:18" ht="17.100000000000001" customHeight="1" x14ac:dyDescent="0.2">
      <c r="A50" s="11"/>
      <c r="B50" s="134" t="s">
        <v>157</v>
      </c>
      <c r="C50" s="85"/>
      <c r="D50" s="85"/>
      <c r="E50" s="34"/>
      <c r="F50" s="34"/>
      <c r="G50" s="456"/>
      <c r="H50" s="456"/>
      <c r="I50" s="456"/>
      <c r="J50" s="456"/>
      <c r="K50" s="456"/>
      <c r="L50" s="456"/>
      <c r="M50" s="456"/>
      <c r="N50" s="11"/>
      <c r="O50" s="11"/>
      <c r="P50" s="103"/>
      <c r="Q50" s="386"/>
      <c r="R50" s="918"/>
    </row>
    <row r="51" spans="1:18" s="129" customFormat="1" ht="17.100000000000001" customHeight="1" x14ac:dyDescent="0.35">
      <c r="A51" s="44">
        <v>521119</v>
      </c>
      <c r="B51" s="1056" t="s">
        <v>56</v>
      </c>
      <c r="C51" s="1057"/>
      <c r="D51" s="1057"/>
      <c r="E51" s="1057"/>
      <c r="F51" s="1057"/>
      <c r="G51" s="1057"/>
      <c r="H51" s="1057"/>
      <c r="I51" s="1057"/>
      <c r="J51" s="1057"/>
      <c r="K51" s="1057"/>
      <c r="L51" s="1057"/>
      <c r="M51" s="56"/>
      <c r="N51" s="1"/>
      <c r="O51" s="35"/>
      <c r="P51" s="36"/>
      <c r="Q51" s="457">
        <f>Q52</f>
        <v>353952000</v>
      </c>
      <c r="R51" s="454" t="s">
        <v>571</v>
      </c>
    </row>
    <row r="52" spans="1:18" ht="17.100000000000001" customHeight="1" x14ac:dyDescent="0.2">
      <c r="A52" s="35"/>
      <c r="B52" s="93" t="s">
        <v>19</v>
      </c>
      <c r="C52" s="37" t="s">
        <v>153</v>
      </c>
      <c r="D52" s="37"/>
      <c r="E52" s="5"/>
      <c r="F52" s="56"/>
      <c r="G52" s="56"/>
      <c r="H52" s="56"/>
      <c r="I52" s="56"/>
      <c r="J52" s="56"/>
      <c r="K52" s="56"/>
      <c r="L52" s="56"/>
      <c r="M52" s="56"/>
      <c r="N52" s="1"/>
      <c r="O52" s="35"/>
      <c r="P52" s="35"/>
      <c r="Q52" s="408">
        <f>Q53+Q57</f>
        <v>353952000</v>
      </c>
      <c r="R52" s="918"/>
    </row>
    <row r="53" spans="1:18" ht="17.100000000000001" customHeight="1" x14ac:dyDescent="0.2">
      <c r="A53" s="35"/>
      <c r="B53" s="93"/>
      <c r="C53" s="37" t="s">
        <v>445</v>
      </c>
      <c r="D53" s="37"/>
      <c r="E53" s="5"/>
      <c r="F53" s="56"/>
      <c r="G53" s="56"/>
      <c r="H53" s="56"/>
      <c r="I53" s="56"/>
      <c r="J53" s="56"/>
      <c r="K53" s="56"/>
      <c r="L53" s="56"/>
      <c r="M53" s="56"/>
      <c r="N53" s="1"/>
      <c r="O53" s="35"/>
      <c r="P53" s="35"/>
      <c r="Q53" s="408">
        <f>Q54+Q55</f>
        <v>125856000</v>
      </c>
      <c r="R53" s="918"/>
    </row>
    <row r="54" spans="1:18" ht="17.100000000000001" customHeight="1" x14ac:dyDescent="0.2">
      <c r="A54" s="35"/>
      <c r="B54" s="5"/>
      <c r="C54" s="9" t="s">
        <v>18</v>
      </c>
      <c r="D54" s="5"/>
      <c r="E54" s="5"/>
      <c r="F54" s="5" t="s">
        <v>9</v>
      </c>
      <c r="G54" s="917">
        <v>24</v>
      </c>
      <c r="H54" s="917" t="s">
        <v>10</v>
      </c>
      <c r="I54" s="917" t="s">
        <v>11</v>
      </c>
      <c r="J54" s="917">
        <v>228</v>
      </c>
      <c r="K54" s="917" t="s">
        <v>8</v>
      </c>
      <c r="L54" s="5" t="s">
        <v>14</v>
      </c>
      <c r="M54" s="56"/>
      <c r="N54" s="22">
        <f>G54*J54</f>
        <v>5472</v>
      </c>
      <c r="O54" s="35" t="s">
        <v>24</v>
      </c>
      <c r="P54" s="38">
        <v>18000</v>
      </c>
      <c r="Q54" s="408">
        <f>N54*P54</f>
        <v>98496000</v>
      </c>
      <c r="R54" s="918"/>
    </row>
    <row r="55" spans="1:18" ht="17.100000000000001" customHeight="1" x14ac:dyDescent="0.2">
      <c r="A55" s="35"/>
      <c r="B55" s="8"/>
      <c r="C55" s="9" t="s">
        <v>27</v>
      </c>
      <c r="D55" s="5"/>
      <c r="E55" s="5"/>
      <c r="F55" s="5" t="s">
        <v>9</v>
      </c>
      <c r="G55" s="917">
        <f>G54</f>
        <v>24</v>
      </c>
      <c r="H55" s="917" t="s">
        <v>10</v>
      </c>
      <c r="I55" s="917" t="s">
        <v>11</v>
      </c>
      <c r="J55" s="917">
        <f>J54</f>
        <v>228</v>
      </c>
      <c r="K55" s="917" t="s">
        <v>8</v>
      </c>
      <c r="L55" s="5" t="s">
        <v>14</v>
      </c>
      <c r="M55" s="56"/>
      <c r="N55" s="22">
        <f>G55*J55</f>
        <v>5472</v>
      </c>
      <c r="O55" s="35" t="s">
        <v>24</v>
      </c>
      <c r="P55" s="38">
        <v>5000</v>
      </c>
      <c r="Q55" s="408">
        <f>N55*P55</f>
        <v>27360000</v>
      </c>
      <c r="R55" s="918"/>
    </row>
    <row r="56" spans="1:18" ht="17.100000000000001" customHeight="1" x14ac:dyDescent="0.2">
      <c r="A56" s="35"/>
      <c r="B56" s="93"/>
      <c r="C56" s="1052"/>
      <c r="D56" s="93"/>
      <c r="E56" s="5"/>
      <c r="F56" s="93"/>
      <c r="G56" s="56"/>
      <c r="H56" s="56"/>
      <c r="I56" s="56"/>
      <c r="J56" s="56"/>
      <c r="K56" s="56"/>
      <c r="L56" s="93"/>
      <c r="M56" s="56"/>
      <c r="N56" s="22"/>
      <c r="O56" s="35"/>
      <c r="P56" s="38"/>
      <c r="Q56" s="408"/>
      <c r="R56" s="1034"/>
    </row>
    <row r="57" spans="1:18" ht="17.100000000000001" customHeight="1" x14ac:dyDescent="0.2">
      <c r="A57" s="35"/>
      <c r="B57" s="93"/>
      <c r="C57" s="37" t="s">
        <v>446</v>
      </c>
      <c r="D57" s="37"/>
      <c r="E57" s="5"/>
      <c r="F57" s="56"/>
      <c r="G57" s="56"/>
      <c r="H57" s="56"/>
      <c r="I57" s="56"/>
      <c r="J57" s="56"/>
      <c r="K57" s="56"/>
      <c r="L57" s="56"/>
      <c r="M57" s="56"/>
      <c r="N57" s="1"/>
      <c r="O57" s="35"/>
      <c r="P57" s="35"/>
      <c r="Q57" s="408">
        <f>SUM(Q58:Q60)</f>
        <v>228096000</v>
      </c>
      <c r="R57" s="918"/>
    </row>
    <row r="58" spans="1:18" ht="17.100000000000001" customHeight="1" x14ac:dyDescent="0.2">
      <c r="A58" s="35"/>
      <c r="B58" s="5"/>
      <c r="C58" s="9" t="s">
        <v>18</v>
      </c>
      <c r="D58" s="5"/>
      <c r="E58" s="5"/>
      <c r="F58" s="5" t="s">
        <v>9</v>
      </c>
      <c r="G58" s="917">
        <v>24</v>
      </c>
      <c r="H58" s="917" t="s">
        <v>10</v>
      </c>
      <c r="I58" s="917" t="s">
        <v>11</v>
      </c>
      <c r="J58" s="917">
        <v>144</v>
      </c>
      <c r="K58" s="917" t="s">
        <v>8</v>
      </c>
      <c r="L58" s="5" t="s">
        <v>14</v>
      </c>
      <c r="M58" s="56"/>
      <c r="N58" s="22">
        <f>G58*J58</f>
        <v>3456</v>
      </c>
      <c r="O58" s="35" t="s">
        <v>24</v>
      </c>
      <c r="P58" s="38">
        <v>22000</v>
      </c>
      <c r="Q58" s="408">
        <f>N58*P58</f>
        <v>76032000</v>
      </c>
      <c r="R58" s="918"/>
    </row>
    <row r="59" spans="1:18" ht="17.100000000000001" customHeight="1" x14ac:dyDescent="0.2">
      <c r="A59" s="35"/>
      <c r="B59" s="5"/>
      <c r="C59" s="9" t="s">
        <v>235</v>
      </c>
      <c r="D59" s="5"/>
      <c r="E59" s="5"/>
      <c r="F59" s="5" t="s">
        <v>9</v>
      </c>
      <c r="G59" s="917">
        <v>24</v>
      </c>
      <c r="H59" s="917" t="s">
        <v>10</v>
      </c>
      <c r="I59" s="917" t="s">
        <v>11</v>
      </c>
      <c r="J59" s="917">
        <v>144</v>
      </c>
      <c r="K59" s="917" t="s">
        <v>8</v>
      </c>
      <c r="L59" s="5" t="s">
        <v>14</v>
      </c>
      <c r="M59" s="56"/>
      <c r="N59" s="22">
        <f>G59*J59</f>
        <v>3456</v>
      </c>
      <c r="O59" s="35" t="s">
        <v>24</v>
      </c>
      <c r="P59" s="38">
        <v>39000</v>
      </c>
      <c r="Q59" s="408">
        <f>N59*P59</f>
        <v>134784000</v>
      </c>
      <c r="R59" s="918"/>
    </row>
    <row r="60" spans="1:18" ht="17.100000000000001" customHeight="1" x14ac:dyDescent="0.2">
      <c r="A60" s="35"/>
      <c r="B60" s="8"/>
      <c r="C60" s="9" t="s">
        <v>27</v>
      </c>
      <c r="D60" s="5"/>
      <c r="E60" s="5"/>
      <c r="F60" s="5" t="s">
        <v>9</v>
      </c>
      <c r="G60" s="917">
        <f>G58</f>
        <v>24</v>
      </c>
      <c r="H60" s="917" t="s">
        <v>10</v>
      </c>
      <c r="I60" s="917" t="s">
        <v>11</v>
      </c>
      <c r="J60" s="917">
        <f>J58</f>
        <v>144</v>
      </c>
      <c r="K60" s="917" t="s">
        <v>8</v>
      </c>
      <c r="L60" s="5" t="s">
        <v>14</v>
      </c>
      <c r="M60" s="56"/>
      <c r="N60" s="22">
        <f>G60*J60</f>
        <v>3456</v>
      </c>
      <c r="O60" s="35" t="s">
        <v>24</v>
      </c>
      <c r="P60" s="38">
        <v>5000</v>
      </c>
      <c r="Q60" s="408">
        <f>N60*P60</f>
        <v>17280000</v>
      </c>
      <c r="R60" s="918"/>
    </row>
    <row r="61" spans="1:18" ht="17.100000000000001" customHeight="1" x14ac:dyDescent="0.2">
      <c r="A61" s="35"/>
      <c r="B61" s="8"/>
      <c r="C61" s="5"/>
      <c r="D61" s="5"/>
      <c r="E61" s="5"/>
      <c r="F61" s="5"/>
      <c r="G61" s="917"/>
      <c r="H61" s="917"/>
      <c r="I61" s="917"/>
      <c r="J61" s="917"/>
      <c r="K61" s="917"/>
      <c r="L61" s="5"/>
      <c r="M61" s="56"/>
      <c r="N61" s="22"/>
      <c r="O61" s="35"/>
      <c r="P61" s="38"/>
      <c r="Q61" s="408"/>
      <c r="R61" s="918"/>
    </row>
    <row r="62" spans="1:18" ht="17.100000000000001" customHeight="1" x14ac:dyDescent="0.2">
      <c r="A62" s="158" t="s">
        <v>158</v>
      </c>
      <c r="B62" s="109" t="s">
        <v>159</v>
      </c>
      <c r="C62" s="109"/>
      <c r="D62" s="109"/>
      <c r="E62" s="159"/>
      <c r="F62" s="109"/>
      <c r="G62" s="160"/>
      <c r="H62" s="160"/>
      <c r="I62" s="160"/>
      <c r="J62" s="160"/>
      <c r="K62" s="160"/>
      <c r="L62" s="160"/>
      <c r="M62" s="160"/>
      <c r="N62" s="158"/>
      <c r="O62" s="158"/>
      <c r="P62" s="131"/>
      <c r="Q62" s="416">
        <f>Q66+Q64</f>
        <v>96619000</v>
      </c>
      <c r="R62" s="918"/>
    </row>
    <row r="63" spans="1:18" s="54" customFormat="1" ht="17.100000000000001" customHeight="1" x14ac:dyDescent="0.35">
      <c r="A63" s="51">
        <v>521119</v>
      </c>
      <c r="B63" s="1056" t="s">
        <v>56</v>
      </c>
      <c r="C63" s="1057"/>
      <c r="D63" s="1057"/>
      <c r="E63" s="1057"/>
      <c r="F63" s="1057"/>
      <c r="G63" s="1057"/>
      <c r="H63" s="1057"/>
      <c r="I63" s="1057"/>
      <c r="J63" s="1057"/>
      <c r="K63" s="1057"/>
      <c r="L63" s="1057"/>
      <c r="M63" s="56"/>
      <c r="N63" s="1"/>
      <c r="O63" s="35"/>
      <c r="P63" s="36"/>
      <c r="Q63" s="457">
        <f>Q64</f>
        <v>93619000</v>
      </c>
      <c r="R63" s="454" t="s">
        <v>571</v>
      </c>
    </row>
    <row r="64" spans="1:18" s="54" customFormat="1" ht="17.100000000000001" customHeight="1" x14ac:dyDescent="0.2">
      <c r="A64" s="72"/>
      <c r="B64" s="5" t="s">
        <v>20</v>
      </c>
      <c r="C64" s="5" t="s">
        <v>161</v>
      </c>
      <c r="D64" s="5"/>
      <c r="E64" s="5"/>
      <c r="F64" s="5"/>
      <c r="G64" s="5"/>
      <c r="H64" s="5"/>
      <c r="I64" s="5"/>
      <c r="J64" s="5"/>
      <c r="K64" s="5"/>
      <c r="L64" s="5"/>
      <c r="M64" s="917"/>
      <c r="N64" s="1">
        <v>1</v>
      </c>
      <c r="O64" s="1" t="s">
        <v>366</v>
      </c>
      <c r="P64" s="17">
        <v>93619000</v>
      </c>
      <c r="Q64" s="370">
        <f>N64*P64</f>
        <v>93619000</v>
      </c>
      <c r="R64" s="454"/>
    </row>
    <row r="65" spans="1:18" ht="17.100000000000001" customHeight="1" x14ac:dyDescent="0.35">
      <c r="A65" s="73">
        <v>521811</v>
      </c>
      <c r="B65" s="111" t="s">
        <v>49</v>
      </c>
      <c r="C65" s="111"/>
      <c r="D65" s="111"/>
      <c r="E65" s="112"/>
      <c r="F65" s="74"/>
      <c r="G65" s="75"/>
      <c r="H65" s="75"/>
      <c r="I65" s="75"/>
      <c r="J65" s="75"/>
      <c r="K65" s="75"/>
      <c r="L65" s="75"/>
      <c r="M65" s="75"/>
      <c r="N65" s="73"/>
      <c r="O65" s="73"/>
      <c r="P65" s="14"/>
      <c r="Q65" s="458">
        <f>Q66</f>
        <v>3000000</v>
      </c>
      <c r="R65" s="454" t="s">
        <v>571</v>
      </c>
    </row>
    <row r="66" spans="1:18" s="129" customFormat="1" ht="17.100000000000001" customHeight="1" x14ac:dyDescent="0.2">
      <c r="A66" s="1"/>
      <c r="B66" s="5" t="s">
        <v>20</v>
      </c>
      <c r="C66" s="5" t="s">
        <v>160</v>
      </c>
      <c r="D66" s="5"/>
      <c r="E66" s="5"/>
      <c r="F66" s="5"/>
      <c r="G66" s="5"/>
      <c r="H66" s="5"/>
      <c r="I66" s="5"/>
      <c r="J66" s="5"/>
      <c r="K66" s="5"/>
      <c r="L66" s="5"/>
      <c r="M66" s="5"/>
      <c r="N66" s="1">
        <v>60</v>
      </c>
      <c r="O66" s="1" t="s">
        <v>258</v>
      </c>
      <c r="P66" s="14">
        <v>50000</v>
      </c>
      <c r="Q66" s="370">
        <f>N66*P66</f>
        <v>3000000</v>
      </c>
      <c r="R66" s="145"/>
    </row>
    <row r="67" spans="1:18" s="54" customFormat="1" ht="17.100000000000001" customHeight="1" x14ac:dyDescent="0.2">
      <c r="A67" s="113"/>
      <c r="B67" s="34"/>
      <c r="C67" s="34"/>
      <c r="D67" s="34"/>
      <c r="E67" s="34"/>
      <c r="F67" s="34"/>
      <c r="G67" s="456"/>
      <c r="H67" s="456"/>
      <c r="I67" s="34"/>
      <c r="J67" s="34"/>
      <c r="K67" s="34"/>
      <c r="L67" s="34"/>
      <c r="M67" s="456"/>
      <c r="N67" s="11"/>
      <c r="O67" s="11"/>
      <c r="P67" s="103"/>
      <c r="Q67" s="386"/>
      <c r="R67" s="454"/>
    </row>
    <row r="68" spans="1:18" s="54" customFormat="1" ht="17.100000000000001" customHeight="1" x14ac:dyDescent="0.2">
      <c r="A68" s="128" t="s">
        <v>165</v>
      </c>
      <c r="B68" s="85" t="s">
        <v>166</v>
      </c>
      <c r="C68" s="922"/>
      <c r="D68" s="161"/>
      <c r="E68" s="85"/>
      <c r="F68" s="85"/>
      <c r="G68" s="85"/>
      <c r="H68" s="85"/>
      <c r="I68" s="85"/>
      <c r="J68" s="85"/>
      <c r="K68" s="85"/>
      <c r="L68" s="85"/>
      <c r="M68" s="85"/>
      <c r="N68" s="133"/>
      <c r="O68" s="133"/>
      <c r="P68" s="133"/>
      <c r="Q68" s="368">
        <f>Q69</f>
        <v>137428000</v>
      </c>
      <c r="R68" s="454"/>
    </row>
    <row r="69" spans="1:18" ht="17.100000000000001" customHeight="1" x14ac:dyDescent="0.35">
      <c r="A69" s="44">
        <v>521119</v>
      </c>
      <c r="B69" s="1056" t="s">
        <v>56</v>
      </c>
      <c r="C69" s="1057"/>
      <c r="D69" s="1057"/>
      <c r="E69" s="1057"/>
      <c r="F69" s="1057"/>
      <c r="G69" s="1057"/>
      <c r="H69" s="1057"/>
      <c r="I69" s="1057"/>
      <c r="J69" s="1057"/>
      <c r="K69" s="1057"/>
      <c r="L69" s="1057"/>
      <c r="M69" s="917"/>
      <c r="N69" s="6"/>
      <c r="O69" s="6"/>
      <c r="P69" s="6"/>
      <c r="Q69" s="369">
        <f>Q70</f>
        <v>137428000</v>
      </c>
      <c r="R69" s="454" t="s">
        <v>571</v>
      </c>
    </row>
    <row r="70" spans="1:18" s="54" customFormat="1" ht="17.100000000000001" customHeight="1" x14ac:dyDescent="0.2">
      <c r="A70" s="51"/>
      <c r="B70" s="2" t="s">
        <v>19</v>
      </c>
      <c r="C70" s="2" t="s">
        <v>144</v>
      </c>
      <c r="D70" s="2"/>
      <c r="E70" s="2"/>
      <c r="F70" s="2"/>
      <c r="G70" s="2"/>
      <c r="H70" s="2"/>
      <c r="I70" s="2"/>
      <c r="J70" s="2"/>
      <c r="K70" s="2"/>
      <c r="L70" s="2"/>
      <c r="M70" s="917"/>
      <c r="N70" s="6"/>
      <c r="O70" s="6"/>
      <c r="P70" s="6"/>
      <c r="Q70" s="370">
        <f>Q71+Q79</f>
        <v>137428000</v>
      </c>
      <c r="R70" s="454"/>
    </row>
    <row r="71" spans="1:18" s="129" customFormat="1" ht="17.100000000000001" customHeight="1" x14ac:dyDescent="0.2">
      <c r="A71" s="72"/>
      <c r="B71" s="114"/>
      <c r="C71" s="5" t="s">
        <v>590</v>
      </c>
      <c r="D71" s="5"/>
      <c r="E71" s="5"/>
      <c r="F71" s="5"/>
      <c r="G71" s="917"/>
      <c r="H71" s="917"/>
      <c r="I71" s="917"/>
      <c r="J71" s="917"/>
      <c r="K71" s="917"/>
      <c r="L71" s="917"/>
      <c r="M71" s="917"/>
      <c r="N71" s="1"/>
      <c r="O71" s="1"/>
      <c r="P71" s="92"/>
      <c r="Q71" s="370">
        <f>SUM(Q72:Q78)</f>
        <v>65604000</v>
      </c>
      <c r="R71" s="145"/>
    </row>
    <row r="72" spans="1:18" ht="17.100000000000001" customHeight="1" x14ac:dyDescent="0.2">
      <c r="A72" s="6"/>
      <c r="B72" s="5"/>
      <c r="C72" s="9" t="s">
        <v>246</v>
      </c>
      <c r="D72" s="5"/>
      <c r="E72" s="5"/>
      <c r="F72" s="5"/>
      <c r="G72" s="5"/>
      <c r="H72" s="5"/>
      <c r="I72" s="5"/>
      <c r="J72" s="5"/>
      <c r="K72" s="5"/>
      <c r="L72" s="5"/>
      <c r="M72" s="5"/>
      <c r="N72" s="6">
        <v>41</v>
      </c>
      <c r="O72" s="6" t="s">
        <v>250</v>
      </c>
      <c r="P72" s="92">
        <v>303000</v>
      </c>
      <c r="Q72" s="370">
        <f>N72*P72</f>
        <v>12423000</v>
      </c>
      <c r="R72" s="918"/>
    </row>
    <row r="73" spans="1:18" ht="17.100000000000001" customHeight="1" x14ac:dyDescent="0.2">
      <c r="A73" s="6"/>
      <c r="B73" s="5"/>
      <c r="C73" s="9" t="s">
        <v>247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6">
        <v>11</v>
      </c>
      <c r="O73" s="6" t="s">
        <v>250</v>
      </c>
      <c r="P73" s="92">
        <v>1405000</v>
      </c>
      <c r="Q73" s="370">
        <f t="shared" ref="Q73:Q78" si="4">N73*P73</f>
        <v>15455000</v>
      </c>
      <c r="R73" s="918"/>
    </row>
    <row r="74" spans="1:18" ht="17.100000000000001" customHeight="1" x14ac:dyDescent="0.2">
      <c r="A74" s="6"/>
      <c r="B74" s="5"/>
      <c r="C74" s="9" t="s">
        <v>248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6">
        <v>6</v>
      </c>
      <c r="O74" s="6" t="s">
        <v>250</v>
      </c>
      <c r="P74" s="92">
        <v>2621000</v>
      </c>
      <c r="Q74" s="370">
        <f t="shared" si="4"/>
        <v>15726000</v>
      </c>
      <c r="R74" s="918"/>
    </row>
    <row r="75" spans="1:18" ht="17.100000000000001" customHeight="1" x14ac:dyDescent="0.2">
      <c r="A75" s="6"/>
      <c r="B75" s="5"/>
      <c r="C75" s="9" t="s">
        <v>587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6">
        <v>4</v>
      </c>
      <c r="O75" s="6" t="s">
        <v>577</v>
      </c>
      <c r="P75" s="92">
        <v>2000000</v>
      </c>
      <c r="Q75" s="370">
        <f t="shared" si="4"/>
        <v>8000000</v>
      </c>
      <c r="R75" s="918"/>
    </row>
    <row r="76" spans="1:18" ht="17.100000000000001" customHeight="1" x14ac:dyDescent="0.2">
      <c r="A76" s="6"/>
      <c r="B76" s="5"/>
      <c r="C76" s="9" t="s">
        <v>588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6">
        <v>2</v>
      </c>
      <c r="O76" s="6" t="s">
        <v>577</v>
      </c>
      <c r="P76" s="92">
        <v>2500000</v>
      </c>
      <c r="Q76" s="370">
        <f t="shared" si="4"/>
        <v>5000000</v>
      </c>
      <c r="R76" s="918"/>
    </row>
    <row r="77" spans="1:18" ht="17.100000000000001" customHeight="1" x14ac:dyDescent="0.2">
      <c r="A77" s="6"/>
      <c r="B77" s="5"/>
      <c r="C77" s="9" t="s">
        <v>589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6">
        <v>12</v>
      </c>
      <c r="O77" s="6" t="s">
        <v>233</v>
      </c>
      <c r="P77" s="92">
        <v>500000</v>
      </c>
      <c r="Q77" s="370">
        <f t="shared" si="4"/>
        <v>6000000</v>
      </c>
      <c r="R77" s="918"/>
    </row>
    <row r="78" spans="1:18" ht="17.100000000000001" customHeight="1" x14ac:dyDescent="0.2">
      <c r="A78" s="6"/>
      <c r="B78" s="5"/>
      <c r="C78" s="9" t="s">
        <v>249</v>
      </c>
      <c r="D78" s="5"/>
      <c r="E78" s="5"/>
      <c r="F78" s="5"/>
      <c r="G78" s="5"/>
      <c r="H78" s="5"/>
      <c r="I78" s="5"/>
      <c r="J78" s="5"/>
      <c r="K78" s="5"/>
      <c r="L78" s="5"/>
      <c r="M78" s="5"/>
      <c r="N78" s="6">
        <v>12</v>
      </c>
      <c r="O78" s="6" t="s">
        <v>233</v>
      </c>
      <c r="P78" s="92">
        <v>250000</v>
      </c>
      <c r="Q78" s="370">
        <f t="shared" si="4"/>
        <v>3000000</v>
      </c>
      <c r="R78" s="918"/>
    </row>
    <row r="79" spans="1:18" ht="17.100000000000001" customHeight="1" x14ac:dyDescent="0.2">
      <c r="A79" s="6"/>
      <c r="B79" s="5"/>
      <c r="C79" s="5" t="s">
        <v>591</v>
      </c>
      <c r="D79" s="5"/>
      <c r="E79" s="5"/>
      <c r="F79" s="5"/>
      <c r="G79" s="5"/>
      <c r="H79" s="5"/>
      <c r="I79" s="5"/>
      <c r="J79" s="5"/>
      <c r="K79" s="5"/>
      <c r="L79" s="5"/>
      <c r="M79" s="5"/>
      <c r="N79" s="6"/>
      <c r="O79" s="6"/>
      <c r="P79" s="6"/>
      <c r="Q79" s="370">
        <f>SUM(Q81:Q83)</f>
        <v>71824000</v>
      </c>
      <c r="R79" s="918"/>
    </row>
    <row r="80" spans="1:18" ht="17.100000000000001" customHeight="1" x14ac:dyDescent="0.2">
      <c r="A80" s="6"/>
      <c r="B80" s="5"/>
      <c r="C80" s="5" t="s">
        <v>251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6"/>
      <c r="O80" s="6"/>
      <c r="P80" s="6"/>
      <c r="Q80" s="8"/>
      <c r="R80" s="918"/>
    </row>
    <row r="81" spans="1:21" ht="17.100000000000001" customHeight="1" x14ac:dyDescent="0.2">
      <c r="A81" s="6"/>
      <c r="B81" s="5"/>
      <c r="C81" s="9" t="s">
        <v>252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6">
        <v>2</v>
      </c>
      <c r="O81" s="6" t="s">
        <v>250</v>
      </c>
      <c r="P81" s="92">
        <v>6792000</v>
      </c>
      <c r="Q81" s="370">
        <f>N81*P81</f>
        <v>13584000</v>
      </c>
      <c r="R81" s="918"/>
    </row>
    <row r="82" spans="1:21" ht="17.100000000000001" customHeight="1" x14ac:dyDescent="0.2">
      <c r="A82" s="6"/>
      <c r="B82" s="5"/>
      <c r="C82" s="9" t="s">
        <v>253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6">
        <v>5</v>
      </c>
      <c r="O82" s="6" t="s">
        <v>250</v>
      </c>
      <c r="P82" s="92">
        <v>4844000</v>
      </c>
      <c r="Q82" s="370">
        <f>N82*P82</f>
        <v>24220000</v>
      </c>
      <c r="R82" s="918"/>
    </row>
    <row r="83" spans="1:21" ht="17.100000000000001" customHeight="1" x14ac:dyDescent="0.2">
      <c r="A83" s="6"/>
      <c r="B83" s="5"/>
      <c r="C83" s="9" t="s">
        <v>254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6">
        <v>9</v>
      </c>
      <c r="O83" s="6" t="s">
        <v>250</v>
      </c>
      <c r="P83" s="92">
        <v>3780000</v>
      </c>
      <c r="Q83" s="370">
        <f>N83*P83</f>
        <v>34020000</v>
      </c>
      <c r="R83" s="918"/>
    </row>
    <row r="84" spans="1:21" ht="17.100000000000001" customHeight="1" x14ac:dyDescent="0.2">
      <c r="A84" s="6"/>
      <c r="B84" s="5"/>
      <c r="C84" s="9"/>
      <c r="D84" s="5"/>
      <c r="E84" s="5"/>
      <c r="F84" s="5"/>
      <c r="G84" s="5"/>
      <c r="H84" s="5"/>
      <c r="I84" s="5"/>
      <c r="J84" s="5"/>
      <c r="K84" s="5"/>
      <c r="L84" s="5"/>
      <c r="M84" s="5"/>
      <c r="N84" s="6"/>
      <c r="O84" s="6"/>
      <c r="P84" s="92"/>
      <c r="Q84" s="370"/>
      <c r="R84" s="565"/>
      <c r="S84" s="420"/>
      <c r="T84" s="544"/>
      <c r="U84" s="420"/>
    </row>
    <row r="85" spans="1:21" s="181" customFormat="1" x14ac:dyDescent="0.2">
      <c r="A85" s="183"/>
      <c r="B85" s="1108" t="s">
        <v>204</v>
      </c>
      <c r="C85" s="1109"/>
      <c r="D85" s="1109"/>
      <c r="E85" s="1109"/>
      <c r="F85" s="1109"/>
      <c r="G85" s="1109"/>
      <c r="H85" s="1109"/>
      <c r="I85" s="1109"/>
      <c r="J85" s="1109"/>
      <c r="K85" s="1109"/>
      <c r="L85" s="1109"/>
      <c r="M85" s="1110"/>
      <c r="N85" s="202"/>
      <c r="O85" s="202"/>
      <c r="P85" s="202"/>
      <c r="Q85" s="481">
        <f>Q12+Q21</f>
        <v>754699000</v>
      </c>
      <c r="R85" s="421"/>
    </row>
  </sheetData>
  <mergeCells count="13">
    <mergeCell ref="R9:R10"/>
    <mergeCell ref="B11:M11"/>
    <mergeCell ref="B85:M85"/>
    <mergeCell ref="A7:Q7"/>
    <mergeCell ref="A6:Q6"/>
    <mergeCell ref="A9:A10"/>
    <mergeCell ref="B9:M10"/>
    <mergeCell ref="N9:N10"/>
    <mergeCell ref="Q9:Q10"/>
    <mergeCell ref="B17:L17"/>
    <mergeCell ref="B51:L51"/>
    <mergeCell ref="B63:L63"/>
    <mergeCell ref="B69:L69"/>
  </mergeCells>
  <pageMargins left="1.2204724409448819" right="0" top="0.94488188976377963" bottom="0.94488188976377963" header="0.31496062992125984" footer="0.31496062992125984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50"/>
  <sheetViews>
    <sheetView view="pageBreakPreview" topLeftCell="A38" zoomScale="95" zoomScaleNormal="100" zoomScaleSheetLayoutView="95" workbookViewId="0">
      <selection activeCell="Q13" sqref="Q13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6.710937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1.2851562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185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932" customFormat="1" ht="17.100000000000001" customHeight="1" x14ac:dyDescent="0.2">
      <c r="A12" s="923" t="s">
        <v>59</v>
      </c>
      <c r="B12" s="924" t="s">
        <v>60</v>
      </c>
      <c r="C12" s="924"/>
      <c r="D12" s="924"/>
      <c r="E12" s="924"/>
      <c r="F12" s="924"/>
      <c r="G12" s="924"/>
      <c r="H12" s="924"/>
      <c r="I12" s="924"/>
      <c r="J12" s="924"/>
      <c r="K12" s="924"/>
      <c r="L12" s="924"/>
      <c r="M12" s="924"/>
      <c r="N12" s="925"/>
      <c r="O12" s="925"/>
      <c r="P12" s="925"/>
      <c r="Q12" s="926">
        <f>Q13+Q35</f>
        <v>400299000</v>
      </c>
      <c r="R12" s="942"/>
    </row>
    <row r="13" spans="1:19" ht="17.100000000000001" customHeight="1" x14ac:dyDescent="0.2">
      <c r="A13" s="168">
        <v>3130</v>
      </c>
      <c r="B13" s="166" t="s">
        <v>436</v>
      </c>
      <c r="C13" s="166"/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93"/>
      <c r="O13" s="193"/>
      <c r="P13" s="193"/>
      <c r="Q13" s="389">
        <f>Q14</f>
        <v>316785000</v>
      </c>
      <c r="R13" s="918"/>
    </row>
    <row r="14" spans="1:19" s="181" customFormat="1" ht="17.100000000000001" customHeight="1" x14ac:dyDescent="0.2">
      <c r="A14" s="183" t="s">
        <v>435</v>
      </c>
      <c r="B14" s="184" t="s">
        <v>437</v>
      </c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202">
        <v>12</v>
      </c>
      <c r="O14" s="202" t="s">
        <v>234</v>
      </c>
      <c r="P14" s="202"/>
      <c r="Q14" s="400">
        <f>Q15</f>
        <v>316785000</v>
      </c>
      <c r="R14" s="421"/>
    </row>
    <row r="15" spans="1:19" ht="17.100000000000001" customHeight="1" x14ac:dyDescent="0.2">
      <c r="A15" s="60" t="s">
        <v>51</v>
      </c>
      <c r="B15" s="253" t="s">
        <v>52</v>
      </c>
      <c r="C15" s="919"/>
      <c r="D15" s="919"/>
      <c r="E15" s="919"/>
      <c r="F15" s="919"/>
      <c r="G15" s="919"/>
      <c r="H15" s="919"/>
      <c r="I15" s="919"/>
      <c r="J15" s="919"/>
      <c r="K15" s="919"/>
      <c r="L15" s="919"/>
      <c r="M15" s="919"/>
      <c r="N15" s="46"/>
      <c r="O15" s="46"/>
      <c r="P15" s="46"/>
      <c r="Q15" s="356">
        <f>Q16+Q26</f>
        <v>316785000</v>
      </c>
      <c r="R15" s="918"/>
    </row>
    <row r="16" spans="1:19" ht="17.100000000000001" customHeight="1" x14ac:dyDescent="0.2">
      <c r="A16" s="128" t="s">
        <v>324</v>
      </c>
      <c r="B16" s="134" t="s">
        <v>30</v>
      </c>
      <c r="C16" s="85"/>
      <c r="D16" s="85"/>
      <c r="E16" s="85"/>
      <c r="F16" s="85"/>
      <c r="G16" s="922"/>
      <c r="H16" s="922"/>
      <c r="I16" s="922"/>
      <c r="J16" s="922"/>
      <c r="K16" s="922"/>
      <c r="L16" s="922"/>
      <c r="M16" s="922"/>
      <c r="N16" s="128"/>
      <c r="O16" s="128"/>
      <c r="P16" s="157"/>
      <c r="Q16" s="368">
        <f>Q18</f>
        <v>250257000</v>
      </c>
      <c r="R16" s="918"/>
    </row>
    <row r="17" spans="1:18" s="59" customFormat="1" ht="17.100000000000001" customHeight="1" x14ac:dyDescent="0.2">
      <c r="A17" s="11"/>
      <c r="B17" s="134" t="s">
        <v>154</v>
      </c>
      <c r="C17" s="85"/>
      <c r="D17" s="85"/>
      <c r="E17" s="34"/>
      <c r="F17" s="34"/>
      <c r="G17" s="456"/>
      <c r="H17" s="456"/>
      <c r="I17" s="456"/>
      <c r="J17" s="456"/>
      <c r="K17" s="456"/>
      <c r="L17" s="456"/>
      <c r="M17" s="456"/>
      <c r="N17" s="11"/>
      <c r="O17" s="11"/>
      <c r="P17" s="285"/>
      <c r="Q17" s="386"/>
      <c r="R17" s="424"/>
    </row>
    <row r="18" spans="1:18" s="129" customFormat="1" ht="17.100000000000001" customHeight="1" x14ac:dyDescent="0.35">
      <c r="A18" s="44">
        <v>521119</v>
      </c>
      <c r="B18" s="1056" t="s">
        <v>56</v>
      </c>
      <c r="C18" s="1057"/>
      <c r="D18" s="1057"/>
      <c r="E18" s="1057"/>
      <c r="F18" s="1057"/>
      <c r="G18" s="1057"/>
      <c r="H18" s="1057"/>
      <c r="I18" s="1057"/>
      <c r="J18" s="1057"/>
      <c r="K18" s="1057"/>
      <c r="L18" s="1057"/>
      <c r="M18" s="917"/>
      <c r="N18" s="1"/>
      <c r="O18" s="1"/>
      <c r="P18" s="107"/>
      <c r="Q18" s="369">
        <f>Q19</f>
        <v>250257000</v>
      </c>
      <c r="R18" s="454" t="s">
        <v>571</v>
      </c>
    </row>
    <row r="19" spans="1:18" ht="17.100000000000001" customHeight="1" x14ac:dyDescent="0.2">
      <c r="A19" s="105"/>
      <c r="B19" s="93" t="s">
        <v>26</v>
      </c>
      <c r="C19" s="93" t="s">
        <v>243</v>
      </c>
      <c r="D19" s="93"/>
      <c r="E19" s="5"/>
      <c r="F19" s="93"/>
      <c r="G19" s="56"/>
      <c r="H19" s="56"/>
      <c r="I19" s="56"/>
      <c r="J19" s="56"/>
      <c r="K19" s="56"/>
      <c r="L19" s="56"/>
      <c r="M19" s="56"/>
      <c r="N19" s="1"/>
      <c r="O19" s="35"/>
      <c r="P19" s="108"/>
      <c r="Q19" s="407">
        <f>SUM(Q21:Q24)</f>
        <v>250257000</v>
      </c>
      <c r="R19" s="918"/>
    </row>
    <row r="20" spans="1:18" ht="17.100000000000001" customHeight="1" x14ac:dyDescent="0.2">
      <c r="A20" s="105"/>
      <c r="B20" s="93"/>
      <c r="C20" s="93" t="s">
        <v>244</v>
      </c>
      <c r="D20" s="93"/>
      <c r="E20" s="5"/>
      <c r="F20" s="93"/>
      <c r="G20" s="56"/>
      <c r="H20" s="56"/>
      <c r="I20" s="56"/>
      <c r="J20" s="56"/>
      <c r="K20" s="56"/>
      <c r="L20" s="56"/>
      <c r="M20" s="56"/>
      <c r="N20" s="1"/>
      <c r="O20" s="35"/>
      <c r="P20" s="108"/>
      <c r="Q20" s="407">
        <f>Q19</f>
        <v>250257000</v>
      </c>
      <c r="R20" s="918"/>
    </row>
    <row r="21" spans="1:18" ht="17.100000000000001" customHeight="1" x14ac:dyDescent="0.2">
      <c r="A21" s="1"/>
      <c r="B21" s="5"/>
      <c r="C21" s="9" t="s">
        <v>18</v>
      </c>
      <c r="D21" s="5"/>
      <c r="E21" s="5"/>
      <c r="F21" s="5" t="s">
        <v>9</v>
      </c>
      <c r="G21" s="917">
        <v>12</v>
      </c>
      <c r="H21" s="917" t="s">
        <v>10</v>
      </c>
      <c r="I21" s="917" t="s">
        <v>11</v>
      </c>
      <c r="J21" s="917">
        <v>312</v>
      </c>
      <c r="K21" s="917" t="s">
        <v>8</v>
      </c>
      <c r="L21" s="5" t="s">
        <v>14</v>
      </c>
      <c r="M21" s="917"/>
      <c r="N21" s="22">
        <f>G21*J21</f>
        <v>3744</v>
      </c>
      <c r="O21" s="1" t="s">
        <v>577</v>
      </c>
      <c r="P21" s="38">
        <v>22000</v>
      </c>
      <c r="Q21" s="370">
        <f>P21*N21</f>
        <v>82368000</v>
      </c>
      <c r="R21" s="918"/>
    </row>
    <row r="22" spans="1:18" ht="17.100000000000001" customHeight="1" x14ac:dyDescent="0.2">
      <c r="A22" s="1"/>
      <c r="B22" s="8"/>
      <c r="C22" s="9" t="s">
        <v>235</v>
      </c>
      <c r="D22" s="5"/>
      <c r="E22" s="5"/>
      <c r="F22" s="5" t="s">
        <v>9</v>
      </c>
      <c r="G22" s="917">
        <v>12</v>
      </c>
      <c r="H22" s="917" t="s">
        <v>10</v>
      </c>
      <c r="I22" s="917" t="s">
        <v>11</v>
      </c>
      <c r="J22" s="917">
        <v>312</v>
      </c>
      <c r="K22" s="917" t="s">
        <v>8</v>
      </c>
      <c r="L22" s="5" t="s">
        <v>14</v>
      </c>
      <c r="M22" s="917"/>
      <c r="N22" s="22">
        <f>G22*J22</f>
        <v>3744</v>
      </c>
      <c r="O22" s="1" t="s">
        <v>577</v>
      </c>
      <c r="P22" s="38">
        <v>39000</v>
      </c>
      <c r="Q22" s="370">
        <f>N22*P22</f>
        <v>146016000</v>
      </c>
      <c r="R22" s="918"/>
    </row>
    <row r="23" spans="1:18" ht="17.100000000000001" customHeight="1" x14ac:dyDescent="0.2">
      <c r="A23" s="1"/>
      <c r="B23" s="8"/>
      <c r="C23" s="9" t="s">
        <v>27</v>
      </c>
      <c r="D23" s="5"/>
      <c r="E23" s="5"/>
      <c r="F23" s="5" t="s">
        <v>9</v>
      </c>
      <c r="G23" s="917">
        <v>12</v>
      </c>
      <c r="H23" s="917" t="s">
        <v>10</v>
      </c>
      <c r="I23" s="917" t="s">
        <v>11</v>
      </c>
      <c r="J23" s="917">
        <v>312</v>
      </c>
      <c r="K23" s="917" t="s">
        <v>8</v>
      </c>
      <c r="L23" s="5" t="s">
        <v>14</v>
      </c>
      <c r="M23" s="917"/>
      <c r="N23" s="22">
        <f>G23*J23</f>
        <v>3744</v>
      </c>
      <c r="O23" s="1" t="s">
        <v>577</v>
      </c>
      <c r="P23" s="38">
        <v>5000</v>
      </c>
      <c r="Q23" s="370">
        <f>P23*N23</f>
        <v>18720000</v>
      </c>
      <c r="R23" s="918"/>
    </row>
    <row r="24" spans="1:18" ht="17.100000000000001" customHeight="1" x14ac:dyDescent="0.2">
      <c r="A24" s="1"/>
      <c r="B24" s="8"/>
      <c r="C24" s="9" t="s">
        <v>168</v>
      </c>
      <c r="D24" s="5"/>
      <c r="E24" s="5"/>
      <c r="F24" s="5"/>
      <c r="G24" s="917"/>
      <c r="H24" s="917"/>
      <c r="I24" s="917"/>
      <c r="J24" s="917"/>
      <c r="K24" s="917"/>
      <c r="L24" s="5"/>
      <c r="M24" s="917"/>
      <c r="N24" s="22">
        <v>1</v>
      </c>
      <c r="O24" s="1" t="s">
        <v>366</v>
      </c>
      <c r="P24" s="38">
        <v>3153000</v>
      </c>
      <c r="Q24" s="370">
        <f>P24*N24</f>
        <v>3153000</v>
      </c>
      <c r="R24" s="918"/>
    </row>
    <row r="25" spans="1:18" ht="17.100000000000001" customHeight="1" x14ac:dyDescent="0.2">
      <c r="A25" s="60"/>
      <c r="B25" s="253"/>
      <c r="C25" s="919"/>
      <c r="D25" s="919"/>
      <c r="E25" s="919"/>
      <c r="F25" s="919"/>
      <c r="G25" s="919"/>
      <c r="H25" s="919"/>
      <c r="I25" s="919"/>
      <c r="J25" s="919"/>
      <c r="K25" s="919"/>
      <c r="L25" s="919"/>
      <c r="M25" s="919"/>
      <c r="N25" s="46"/>
      <c r="O25" s="46"/>
      <c r="P25" s="46"/>
      <c r="Q25" s="356"/>
      <c r="R25" s="918"/>
    </row>
    <row r="26" spans="1:18" s="61" customFormat="1" ht="17.100000000000001" customHeight="1" x14ac:dyDescent="0.2">
      <c r="A26" s="137" t="s">
        <v>799</v>
      </c>
      <c r="B26" s="915" t="s">
        <v>800</v>
      </c>
      <c r="C26" s="921"/>
      <c r="D26" s="921"/>
      <c r="E26" s="921"/>
      <c r="F26" s="921"/>
      <c r="G26" s="921"/>
      <c r="H26" s="921"/>
      <c r="I26" s="921"/>
      <c r="J26" s="921"/>
      <c r="K26" s="921"/>
      <c r="L26" s="921"/>
      <c r="M26" s="921"/>
      <c r="N26" s="137"/>
      <c r="O26" s="137"/>
      <c r="P26" s="137"/>
      <c r="Q26" s="357">
        <f>Q27</f>
        <v>66528000</v>
      </c>
      <c r="R26" s="432" t="s">
        <v>562</v>
      </c>
    </row>
    <row r="27" spans="1:18" s="129" customFormat="1" ht="17.100000000000001" customHeight="1" x14ac:dyDescent="0.35">
      <c r="A27" s="44">
        <v>521119</v>
      </c>
      <c r="B27" s="1056" t="s">
        <v>56</v>
      </c>
      <c r="C27" s="1057"/>
      <c r="D27" s="1057"/>
      <c r="E27" s="1057"/>
      <c r="F27" s="1057"/>
      <c r="G27" s="1057"/>
      <c r="H27" s="1057"/>
      <c r="I27" s="1057"/>
      <c r="J27" s="1057"/>
      <c r="K27" s="1057"/>
      <c r="L27" s="1057"/>
      <c r="M27" s="45"/>
      <c r="N27" s="28"/>
      <c r="O27" s="28"/>
      <c r="P27" s="28"/>
      <c r="Q27" s="394">
        <f>Q28</f>
        <v>66528000</v>
      </c>
      <c r="R27" s="454"/>
    </row>
    <row r="28" spans="1:18" s="129" customFormat="1" ht="17.100000000000001" customHeight="1" x14ac:dyDescent="0.2">
      <c r="A28" s="254"/>
      <c r="B28" s="258" t="s">
        <v>19</v>
      </c>
      <c r="C28" s="2" t="s">
        <v>327</v>
      </c>
      <c r="D28" s="913"/>
      <c r="E28" s="913"/>
      <c r="F28" s="913"/>
      <c r="G28" s="913"/>
      <c r="H28" s="913"/>
      <c r="I28" s="913"/>
      <c r="J28" s="913"/>
      <c r="K28" s="913"/>
      <c r="L28" s="913"/>
      <c r="M28" s="45"/>
      <c r="N28" s="28"/>
      <c r="O28" s="28"/>
      <c r="P28" s="28"/>
      <c r="Q28" s="390">
        <f>Q30+Q49+Q53+Q57+Q61+Q65+Q69+Q73+Q77+Q81</f>
        <v>66528000</v>
      </c>
      <c r="R28" s="145"/>
    </row>
    <row r="29" spans="1:18" s="129" customFormat="1" ht="17.100000000000001" customHeight="1" x14ac:dyDescent="0.35">
      <c r="A29" s="254"/>
      <c r="B29" s="912"/>
      <c r="C29" s="2" t="s">
        <v>671</v>
      </c>
      <c r="D29" s="913"/>
      <c r="E29" s="913"/>
      <c r="F29" s="913"/>
      <c r="G29" s="913"/>
      <c r="H29" s="913"/>
      <c r="I29" s="913"/>
      <c r="J29" s="913"/>
      <c r="K29" s="913"/>
      <c r="L29" s="913"/>
      <c r="M29" s="45"/>
      <c r="N29" s="28"/>
      <c r="O29" s="28"/>
      <c r="P29" s="28"/>
      <c r="Q29" s="394"/>
      <c r="R29" s="145"/>
    </row>
    <row r="30" spans="1:18" s="129" customFormat="1" ht="17.100000000000001" customHeight="1" x14ac:dyDescent="0.35">
      <c r="A30" s="44"/>
      <c r="B30" s="913"/>
      <c r="C30" s="2" t="s">
        <v>329</v>
      </c>
      <c r="D30" s="913"/>
      <c r="E30" s="913"/>
      <c r="F30" s="913"/>
      <c r="G30" s="913"/>
      <c r="H30" s="913"/>
      <c r="I30" s="913"/>
      <c r="J30" s="913"/>
      <c r="K30" s="913"/>
      <c r="L30" s="913"/>
      <c r="M30" s="45"/>
      <c r="N30" s="28"/>
      <c r="O30" s="28"/>
      <c r="P30" s="277"/>
      <c r="Q30" s="394">
        <f>SUM(Q31:Q33)</f>
        <v>66528000</v>
      </c>
      <c r="R30" s="145"/>
    </row>
    <row r="31" spans="1:18" ht="17.100000000000001" customHeight="1" x14ac:dyDescent="0.2">
      <c r="A31" s="1"/>
      <c r="B31" s="5"/>
      <c r="C31" s="9" t="s">
        <v>18</v>
      </c>
      <c r="D31" s="5"/>
      <c r="E31" s="5"/>
      <c r="F31" s="5" t="s">
        <v>9</v>
      </c>
      <c r="G31" s="917">
        <v>7</v>
      </c>
      <c r="H31" s="917" t="s">
        <v>10</v>
      </c>
      <c r="I31" s="917" t="s">
        <v>11</v>
      </c>
      <c r="J31" s="917">
        <v>144</v>
      </c>
      <c r="K31" s="917" t="s">
        <v>8</v>
      </c>
      <c r="L31" s="5" t="s">
        <v>14</v>
      </c>
      <c r="M31" s="917"/>
      <c r="N31" s="22">
        <f>G31*J31</f>
        <v>1008</v>
      </c>
      <c r="O31" s="1" t="s">
        <v>24</v>
      </c>
      <c r="P31" s="38">
        <v>22000</v>
      </c>
      <c r="Q31" s="370">
        <f>P31*N31</f>
        <v>22176000</v>
      </c>
      <c r="R31" s="918"/>
    </row>
    <row r="32" spans="1:18" ht="17.100000000000001" customHeight="1" x14ac:dyDescent="0.2">
      <c r="A32" s="1"/>
      <c r="B32" s="8"/>
      <c r="C32" s="9" t="s">
        <v>235</v>
      </c>
      <c r="D32" s="5"/>
      <c r="E32" s="5"/>
      <c r="F32" s="5" t="s">
        <v>9</v>
      </c>
      <c r="G32" s="917">
        <v>7</v>
      </c>
      <c r="H32" s="917" t="s">
        <v>10</v>
      </c>
      <c r="I32" s="917" t="s">
        <v>11</v>
      </c>
      <c r="J32" s="917">
        <v>144</v>
      </c>
      <c r="K32" s="917" t="s">
        <v>8</v>
      </c>
      <c r="L32" s="5" t="s">
        <v>14</v>
      </c>
      <c r="M32" s="917"/>
      <c r="N32" s="22">
        <f>G32*J32</f>
        <v>1008</v>
      </c>
      <c r="O32" s="1" t="s">
        <v>24</v>
      </c>
      <c r="P32" s="38">
        <v>39000</v>
      </c>
      <c r="Q32" s="370">
        <f>N32*P32</f>
        <v>39312000</v>
      </c>
      <c r="R32" s="918"/>
    </row>
    <row r="33" spans="1:18" ht="17.100000000000001" customHeight="1" x14ac:dyDescent="0.2">
      <c r="A33" s="1"/>
      <c r="B33" s="8"/>
      <c r="C33" s="9" t="s">
        <v>27</v>
      </c>
      <c r="D33" s="5"/>
      <c r="E33" s="5"/>
      <c r="F33" s="5" t="s">
        <v>9</v>
      </c>
      <c r="G33" s="917">
        <v>7</v>
      </c>
      <c r="H33" s="917" t="s">
        <v>10</v>
      </c>
      <c r="I33" s="917" t="s">
        <v>11</v>
      </c>
      <c r="J33" s="917">
        <v>144</v>
      </c>
      <c r="K33" s="917" t="s">
        <v>8</v>
      </c>
      <c r="L33" s="5" t="s">
        <v>14</v>
      </c>
      <c r="M33" s="917"/>
      <c r="N33" s="22">
        <f>G33*J33</f>
        <v>1008</v>
      </c>
      <c r="O33" s="1" t="s">
        <v>24</v>
      </c>
      <c r="P33" s="38">
        <v>5000</v>
      </c>
      <c r="Q33" s="370">
        <f>P33*N33</f>
        <v>5040000</v>
      </c>
      <c r="R33" s="918"/>
    </row>
    <row r="34" spans="1:18" ht="17.100000000000001" customHeight="1" x14ac:dyDescent="0.2">
      <c r="A34" s="1"/>
      <c r="B34" s="5"/>
      <c r="C34" s="9"/>
      <c r="D34" s="5"/>
      <c r="E34" s="5"/>
      <c r="F34" s="5"/>
      <c r="G34" s="948"/>
      <c r="H34" s="948"/>
      <c r="I34" s="948"/>
      <c r="J34" s="948"/>
      <c r="K34" s="948"/>
      <c r="L34" s="5"/>
      <c r="M34" s="948"/>
      <c r="N34" s="22"/>
      <c r="O34" s="1"/>
      <c r="P34" s="38"/>
      <c r="Q34" s="370"/>
      <c r="R34" s="947"/>
    </row>
    <row r="35" spans="1:18" ht="17.100000000000001" customHeight="1" x14ac:dyDescent="0.2">
      <c r="A35" s="168">
        <v>5081</v>
      </c>
      <c r="B35" s="166" t="s">
        <v>875</v>
      </c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93"/>
      <c r="O35" s="193"/>
      <c r="P35" s="193"/>
      <c r="Q35" s="389">
        <f>Q36</f>
        <v>83514000</v>
      </c>
      <c r="R35" s="947"/>
    </row>
    <row r="36" spans="1:18" s="221" customFormat="1" ht="17.100000000000001" customHeight="1" x14ac:dyDescent="0.2">
      <c r="A36" s="183" t="s">
        <v>876</v>
      </c>
      <c r="B36" s="184" t="s">
        <v>877</v>
      </c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202">
        <v>12</v>
      </c>
      <c r="O36" s="202" t="s">
        <v>234</v>
      </c>
      <c r="P36" s="202"/>
      <c r="Q36" s="400">
        <f>Q37+Q43</f>
        <v>83514000</v>
      </c>
      <c r="R36" s="215"/>
    </row>
    <row r="37" spans="1:18" s="59" customFormat="1" ht="17.100000000000001" customHeight="1" x14ac:dyDescent="0.2">
      <c r="A37" s="60" t="s">
        <v>51</v>
      </c>
      <c r="B37" s="34" t="s">
        <v>52</v>
      </c>
      <c r="C37" s="260"/>
      <c r="D37" s="34"/>
      <c r="E37" s="34"/>
      <c r="F37" s="34"/>
      <c r="G37" s="456"/>
      <c r="H37" s="456"/>
      <c r="I37" s="456"/>
      <c r="J37" s="456"/>
      <c r="K37" s="456"/>
      <c r="L37" s="456"/>
      <c r="M37" s="456"/>
      <c r="N37" s="11"/>
      <c r="O37" s="11"/>
      <c r="P37" s="103"/>
      <c r="Q37" s="386">
        <f>Q38</f>
        <v>54750000</v>
      </c>
      <c r="R37" s="424"/>
    </row>
    <row r="38" spans="1:18" s="54" customFormat="1" ht="17.100000000000001" customHeight="1" x14ac:dyDescent="0.2">
      <c r="A38" s="128" t="s">
        <v>583</v>
      </c>
      <c r="B38" s="85" t="s">
        <v>584</v>
      </c>
      <c r="C38" s="951"/>
      <c r="D38" s="161"/>
      <c r="E38" s="85"/>
      <c r="F38" s="85"/>
      <c r="G38" s="85"/>
      <c r="H38" s="85"/>
      <c r="I38" s="85"/>
      <c r="J38" s="85"/>
      <c r="K38" s="85"/>
      <c r="L38" s="85"/>
      <c r="M38" s="85"/>
      <c r="N38" s="133"/>
      <c r="O38" s="133"/>
      <c r="P38" s="133"/>
      <c r="Q38" s="368">
        <f>Q39</f>
        <v>54750000</v>
      </c>
      <c r="R38" s="454"/>
    </row>
    <row r="39" spans="1:18" s="59" customFormat="1" ht="17.100000000000001" customHeight="1" x14ac:dyDescent="0.2">
      <c r="A39" s="51">
        <v>521112</v>
      </c>
      <c r="B39" s="1056" t="s">
        <v>56</v>
      </c>
      <c r="C39" s="1057"/>
      <c r="D39" s="1057"/>
      <c r="E39" s="1057"/>
      <c r="F39" s="1057"/>
      <c r="G39" s="1057"/>
      <c r="H39" s="1057"/>
      <c r="I39" s="1057"/>
      <c r="J39" s="1057"/>
      <c r="K39" s="1057"/>
      <c r="L39" s="1057"/>
      <c r="M39" s="948"/>
      <c r="N39" s="6"/>
      <c r="O39" s="6"/>
      <c r="P39" s="6"/>
      <c r="Q39" s="370">
        <f>Q40+Q41</f>
        <v>54750000</v>
      </c>
      <c r="R39" s="454" t="s">
        <v>562</v>
      </c>
    </row>
    <row r="40" spans="1:18" s="129" customFormat="1" ht="17.100000000000001" customHeight="1" x14ac:dyDescent="0.2">
      <c r="A40" s="72"/>
      <c r="B40" s="114"/>
      <c r="C40" s="5" t="s">
        <v>878</v>
      </c>
      <c r="D40" s="5" t="s">
        <v>118</v>
      </c>
      <c r="E40" s="5">
        <v>2</v>
      </c>
      <c r="F40" s="5" t="s">
        <v>880</v>
      </c>
      <c r="G40" s="5" t="s">
        <v>11</v>
      </c>
      <c r="H40" s="5">
        <v>365</v>
      </c>
      <c r="I40" s="5" t="s">
        <v>12</v>
      </c>
      <c r="J40" s="5" t="s">
        <v>119</v>
      </c>
      <c r="K40" s="5"/>
      <c r="L40" s="5"/>
      <c r="M40" s="5"/>
      <c r="N40" s="558">
        <v>730</v>
      </c>
      <c r="O40" s="1" t="s">
        <v>585</v>
      </c>
      <c r="P40" s="92">
        <v>50000</v>
      </c>
      <c r="Q40" s="370">
        <f>P40*N40</f>
        <v>36500000</v>
      </c>
      <c r="R40" s="145"/>
    </row>
    <row r="41" spans="1:18" s="129" customFormat="1" ht="17.100000000000001" customHeight="1" x14ac:dyDescent="0.2">
      <c r="A41" s="72"/>
      <c r="B41" s="114"/>
      <c r="C41" s="5" t="s">
        <v>879</v>
      </c>
      <c r="D41" s="5" t="s">
        <v>118</v>
      </c>
      <c r="E41" s="5">
        <v>2</v>
      </c>
      <c r="F41" s="5" t="s">
        <v>880</v>
      </c>
      <c r="G41" s="5" t="s">
        <v>11</v>
      </c>
      <c r="H41" s="5">
        <v>365</v>
      </c>
      <c r="I41" s="5" t="s">
        <v>12</v>
      </c>
      <c r="J41" s="5" t="s">
        <v>119</v>
      </c>
      <c r="K41" s="948"/>
      <c r="L41" s="948"/>
      <c r="M41" s="948"/>
      <c r="N41" s="558">
        <v>730</v>
      </c>
      <c r="O41" s="1" t="s">
        <v>585</v>
      </c>
      <c r="P41" s="92">
        <v>25000</v>
      </c>
      <c r="Q41" s="370">
        <f t="shared" ref="Q41" si="0">P41*N41</f>
        <v>18250000</v>
      </c>
      <c r="R41" s="145"/>
    </row>
    <row r="42" spans="1:18" s="129" customFormat="1" ht="17.100000000000001" customHeight="1" x14ac:dyDescent="0.2">
      <c r="A42" s="72"/>
      <c r="B42" s="114"/>
      <c r="C42" s="5"/>
      <c r="D42" s="5"/>
      <c r="E42" s="5"/>
      <c r="F42" s="5"/>
      <c r="G42" s="5"/>
      <c r="H42" s="5"/>
      <c r="I42" s="5"/>
      <c r="J42" s="5"/>
      <c r="K42" s="948"/>
      <c r="L42" s="948"/>
      <c r="M42" s="948"/>
      <c r="N42" s="558"/>
      <c r="O42" s="1"/>
      <c r="P42" s="92"/>
      <c r="Q42" s="370"/>
      <c r="R42" s="145"/>
    </row>
    <row r="43" spans="1:18" s="54" customFormat="1" ht="17.100000000000001" customHeight="1" x14ac:dyDescent="0.2">
      <c r="A43" s="128" t="s">
        <v>158</v>
      </c>
      <c r="B43" s="85" t="s">
        <v>159</v>
      </c>
      <c r="C43" s="951"/>
      <c r="D43" s="161"/>
      <c r="E43" s="85"/>
      <c r="F43" s="85"/>
      <c r="G43" s="85"/>
      <c r="H43" s="85"/>
      <c r="I43" s="85"/>
      <c r="J43" s="85"/>
      <c r="K43" s="85"/>
      <c r="L43" s="85"/>
      <c r="M43" s="85"/>
      <c r="N43" s="133"/>
      <c r="O43" s="133"/>
      <c r="P43" s="133"/>
      <c r="Q43" s="368">
        <f>Q44</f>
        <v>28764000</v>
      </c>
      <c r="R43" s="454"/>
    </row>
    <row r="44" spans="1:18" s="59" customFormat="1" ht="17.100000000000001" customHeight="1" x14ac:dyDescent="0.2">
      <c r="A44" s="51">
        <v>521119</v>
      </c>
      <c r="B44" s="1056" t="s">
        <v>56</v>
      </c>
      <c r="C44" s="1057"/>
      <c r="D44" s="1057"/>
      <c r="E44" s="1057"/>
      <c r="F44" s="1057"/>
      <c r="G44" s="1057"/>
      <c r="H44" s="1057"/>
      <c r="I44" s="1057"/>
      <c r="J44" s="1057"/>
      <c r="K44" s="1057"/>
      <c r="L44" s="1057"/>
      <c r="M44" s="948"/>
      <c r="N44" s="6"/>
      <c r="O44" s="6"/>
      <c r="P44" s="6"/>
      <c r="Q44" s="370">
        <f>Q46+Q47+Q48</f>
        <v>28764000</v>
      </c>
      <c r="R44" s="454" t="s">
        <v>562</v>
      </c>
    </row>
    <row r="45" spans="1:18" s="59" customFormat="1" ht="17.100000000000001" customHeight="1" x14ac:dyDescent="0.2">
      <c r="A45" s="51"/>
      <c r="B45" s="944" t="s">
        <v>19</v>
      </c>
      <c r="C45" s="944" t="s">
        <v>586</v>
      </c>
      <c r="D45" s="944"/>
      <c r="E45" s="944"/>
      <c r="F45" s="944"/>
      <c r="G45" s="944"/>
      <c r="H45" s="944"/>
      <c r="I45" s="944"/>
      <c r="J45" s="944"/>
      <c r="K45" s="944"/>
      <c r="L45" s="944"/>
      <c r="M45" s="948"/>
      <c r="N45" s="6"/>
      <c r="O45" s="6"/>
      <c r="P45" s="6"/>
      <c r="Q45" s="370"/>
      <c r="R45" s="454"/>
    </row>
    <row r="46" spans="1:18" s="129" customFormat="1" ht="17.100000000000001" customHeight="1" x14ac:dyDescent="0.2">
      <c r="A46" s="72"/>
      <c r="B46" s="114"/>
      <c r="C46" s="5" t="s">
        <v>881</v>
      </c>
      <c r="D46" s="5" t="s">
        <v>118</v>
      </c>
      <c r="E46" s="5">
        <v>3</v>
      </c>
      <c r="F46" s="5" t="s">
        <v>303</v>
      </c>
      <c r="G46" s="5" t="s">
        <v>11</v>
      </c>
      <c r="H46" s="5">
        <v>204</v>
      </c>
      <c r="I46" s="5" t="s">
        <v>12</v>
      </c>
      <c r="J46" s="5" t="s">
        <v>119</v>
      </c>
      <c r="K46" s="5"/>
      <c r="L46" s="5"/>
      <c r="M46" s="5"/>
      <c r="N46" s="558">
        <v>612</v>
      </c>
      <c r="O46" s="1" t="s">
        <v>16</v>
      </c>
      <c r="P46" s="92">
        <v>22000</v>
      </c>
      <c r="Q46" s="370">
        <f>P46*N46</f>
        <v>13464000</v>
      </c>
      <c r="R46" s="145"/>
    </row>
    <row r="47" spans="1:18" s="129" customFormat="1" ht="17.100000000000001" customHeight="1" x14ac:dyDescent="0.2">
      <c r="A47" s="72"/>
      <c r="B47" s="114"/>
      <c r="C47" s="5" t="s">
        <v>882</v>
      </c>
      <c r="D47" s="5" t="s">
        <v>118</v>
      </c>
      <c r="E47" s="5">
        <v>3</v>
      </c>
      <c r="F47" s="5" t="s">
        <v>303</v>
      </c>
      <c r="G47" s="5" t="s">
        <v>11</v>
      </c>
      <c r="H47" s="5">
        <v>204</v>
      </c>
      <c r="I47" s="5" t="s">
        <v>12</v>
      </c>
      <c r="J47" s="5" t="s">
        <v>119</v>
      </c>
      <c r="K47" s="948"/>
      <c r="L47" s="948"/>
      <c r="M47" s="948"/>
      <c r="N47" s="558">
        <v>612</v>
      </c>
      <c r="O47" s="1" t="s">
        <v>16</v>
      </c>
      <c r="P47" s="92">
        <v>20000</v>
      </c>
      <c r="Q47" s="370">
        <f t="shared" ref="Q47:Q48" si="1">P47*N47</f>
        <v>12240000</v>
      </c>
      <c r="R47" s="145"/>
    </row>
    <row r="48" spans="1:18" s="129" customFormat="1" ht="17.100000000000001" customHeight="1" x14ac:dyDescent="0.2">
      <c r="A48" s="72"/>
      <c r="B48" s="114"/>
      <c r="C48" s="5" t="s">
        <v>883</v>
      </c>
      <c r="D48" s="5" t="s">
        <v>118</v>
      </c>
      <c r="E48" s="5">
        <v>3</v>
      </c>
      <c r="F48" s="5" t="s">
        <v>303</v>
      </c>
      <c r="G48" s="5" t="s">
        <v>11</v>
      </c>
      <c r="H48" s="5">
        <v>204</v>
      </c>
      <c r="I48" s="5" t="s">
        <v>12</v>
      </c>
      <c r="J48" s="5" t="s">
        <v>119</v>
      </c>
      <c r="K48" s="948"/>
      <c r="L48" s="948"/>
      <c r="M48" s="948"/>
      <c r="N48" s="558">
        <v>612</v>
      </c>
      <c r="O48" s="1" t="s">
        <v>16</v>
      </c>
      <c r="P48" s="92">
        <v>5000</v>
      </c>
      <c r="Q48" s="370">
        <f t="shared" si="1"/>
        <v>3060000</v>
      </c>
      <c r="R48" s="145"/>
    </row>
    <row r="49" spans="1:21" ht="17.100000000000001" customHeight="1" x14ac:dyDescent="0.2">
      <c r="A49" s="1"/>
      <c r="B49" s="574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6"/>
      <c r="O49" s="6"/>
      <c r="P49" s="257"/>
      <c r="Q49" s="370"/>
      <c r="R49" s="573"/>
      <c r="S49" s="420"/>
      <c r="T49" s="544"/>
      <c r="U49" s="420"/>
    </row>
    <row r="50" spans="1:21" s="129" customFormat="1" x14ac:dyDescent="0.2">
      <c r="A50" s="44"/>
      <c r="B50" s="1105" t="s">
        <v>204</v>
      </c>
      <c r="C50" s="1106"/>
      <c r="D50" s="1106"/>
      <c r="E50" s="1106"/>
      <c r="F50" s="1106"/>
      <c r="G50" s="1106"/>
      <c r="H50" s="1106"/>
      <c r="I50" s="1106"/>
      <c r="J50" s="1106"/>
      <c r="K50" s="1106"/>
      <c r="L50" s="1106"/>
      <c r="M50" s="1107"/>
      <c r="N50" s="22"/>
      <c r="O50" s="1"/>
      <c r="P50" s="38"/>
      <c r="Q50" s="368">
        <f>Q12</f>
        <v>400299000</v>
      </c>
      <c r="R50" s="145"/>
    </row>
  </sheetData>
  <mergeCells count="13">
    <mergeCell ref="R9:R10"/>
    <mergeCell ref="B11:M11"/>
    <mergeCell ref="B50:M50"/>
    <mergeCell ref="A6:Q6"/>
    <mergeCell ref="A7:Q7"/>
    <mergeCell ref="A9:A10"/>
    <mergeCell ref="B9:M10"/>
    <mergeCell ref="N9:N10"/>
    <mergeCell ref="Q9:Q10"/>
    <mergeCell ref="B18:L18"/>
    <mergeCell ref="B27:L27"/>
    <mergeCell ref="B39:L39"/>
    <mergeCell ref="B44:L44"/>
  </mergeCells>
  <pageMargins left="1.2204724409448819" right="0" top="0.94488188976377963" bottom="0.94488188976377963" header="0.31496062992125984" footer="0.31496062992125984"/>
  <pageSetup paperSize="5" orientation="landscape" horizont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4"/>
  <sheetViews>
    <sheetView view="pageBreakPreview" topLeftCell="A52" zoomScaleNormal="100" zoomScaleSheetLayoutView="100" workbookViewId="0">
      <selection activeCell="K70" sqref="K70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2.140625" customWidth="1"/>
    <col min="19" max="19" width="12.7109375" customWidth="1"/>
  </cols>
  <sheetData>
    <row r="1" spans="1:19" s="54" customFormat="1" x14ac:dyDescent="0.2">
      <c r="A1" s="54" t="s">
        <v>43</v>
      </c>
    </row>
    <row r="2" spans="1:19" s="54" customFormat="1" x14ac:dyDescent="0.2">
      <c r="A2" s="54" t="s">
        <v>431</v>
      </c>
    </row>
    <row r="3" spans="1:19" s="54" customFormat="1" x14ac:dyDescent="0.2">
      <c r="A3" s="54" t="s">
        <v>432</v>
      </c>
    </row>
    <row r="4" spans="1:19" s="54" customFormat="1" x14ac:dyDescent="0.2">
      <c r="A4" s="54" t="s">
        <v>80</v>
      </c>
    </row>
    <row r="5" spans="1:19" s="54" customFormat="1" x14ac:dyDescent="0.2"/>
    <row r="6" spans="1:19" s="54" customFormat="1" ht="20.25" x14ac:dyDescent="0.3">
      <c r="A6" s="1114" t="s">
        <v>893</v>
      </c>
      <c r="B6" s="1114"/>
      <c r="C6" s="1114"/>
      <c r="D6" s="1114"/>
      <c r="E6" s="1114"/>
      <c r="F6" s="1114"/>
      <c r="G6" s="1114"/>
      <c r="H6" s="1114"/>
      <c r="I6" s="1114"/>
      <c r="J6" s="1114"/>
      <c r="K6" s="1114"/>
      <c r="L6" s="1114"/>
      <c r="M6" s="1114"/>
      <c r="N6" s="1114"/>
      <c r="O6" s="1114"/>
      <c r="P6" s="1114"/>
      <c r="Q6" s="1114"/>
    </row>
    <row r="7" spans="1:19" s="54" customFormat="1" ht="20.25" x14ac:dyDescent="0.3">
      <c r="A7" s="1115" t="s">
        <v>184</v>
      </c>
      <c r="B7" s="1115"/>
      <c r="C7" s="1115"/>
      <c r="D7" s="1115"/>
      <c r="E7" s="1115"/>
      <c r="F7" s="1115"/>
      <c r="G7" s="1115"/>
      <c r="H7" s="1115"/>
      <c r="I7" s="1115"/>
      <c r="J7" s="1115"/>
      <c r="K7" s="1115"/>
      <c r="L7" s="1115"/>
      <c r="M7" s="1115"/>
      <c r="N7" s="1115"/>
      <c r="O7" s="1115"/>
      <c r="P7" s="1115"/>
      <c r="Q7" s="1115"/>
    </row>
    <row r="8" spans="1:19" s="262" customFormat="1" x14ac:dyDescent="0.2"/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7650000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7650000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7650000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7650000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7650000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7650000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5</v>
      </c>
      <c r="O18" s="450" t="s">
        <v>15</v>
      </c>
      <c r="P18" s="16">
        <v>1530000</v>
      </c>
      <c r="Q18" s="366">
        <f>N18*P18</f>
        <v>7650000</v>
      </c>
      <c r="R18" s="906"/>
    </row>
    <row r="19" spans="1:21" s="474" customFormat="1" ht="17.100000000000001" customHeight="1" x14ac:dyDescent="0.2">
      <c r="A19" s="475"/>
      <c r="B19" s="476"/>
      <c r="C19" s="472" t="s">
        <v>932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5</v>
      </c>
      <c r="O19" s="450" t="s">
        <v>15</v>
      </c>
      <c r="P19" s="16">
        <v>1530000</v>
      </c>
      <c r="Q19" s="473">
        <f t="shared" ref="Q19" si="1">N19*P19</f>
        <v>7650000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932" customFormat="1" ht="17.100000000000001" customHeight="1" x14ac:dyDescent="0.2">
      <c r="A21" s="923" t="s">
        <v>59</v>
      </c>
      <c r="B21" s="924" t="s">
        <v>60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Q22+Q35</f>
        <v>286888000</v>
      </c>
      <c r="R21" s="942"/>
    </row>
    <row r="22" spans="1:21" ht="17.100000000000001" customHeight="1" x14ac:dyDescent="0.2">
      <c r="A22" s="168">
        <v>3130</v>
      </c>
      <c r="B22" s="166" t="s">
        <v>436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106000000</v>
      </c>
      <c r="R22" s="933"/>
    </row>
    <row r="23" spans="1:21" s="181" customFormat="1" ht="17.100000000000001" customHeight="1" x14ac:dyDescent="0.2">
      <c r="A23" s="183" t="s">
        <v>435</v>
      </c>
      <c r="B23" s="184" t="s">
        <v>437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200">
        <v>12</v>
      </c>
      <c r="O23" s="200" t="s">
        <v>234</v>
      </c>
      <c r="P23" s="202"/>
      <c r="Q23" s="400">
        <f>Q24</f>
        <v>106000000</v>
      </c>
      <c r="R23" s="421"/>
    </row>
    <row r="24" spans="1:21" ht="17.100000000000001" customHeight="1" x14ac:dyDescent="0.2">
      <c r="A24" s="60" t="s">
        <v>51</v>
      </c>
      <c r="B24" s="253" t="s">
        <v>52</v>
      </c>
      <c r="C24" s="935"/>
      <c r="D24" s="935"/>
      <c r="E24" s="935"/>
      <c r="F24" s="935"/>
      <c r="G24" s="935"/>
      <c r="H24" s="935"/>
      <c r="I24" s="935"/>
      <c r="J24" s="935"/>
      <c r="K24" s="935"/>
      <c r="L24" s="935"/>
      <c r="M24" s="935"/>
      <c r="N24" s="46"/>
      <c r="O24" s="46"/>
      <c r="P24" s="46"/>
      <c r="Q24" s="356">
        <f>Q25</f>
        <v>106000000</v>
      </c>
      <c r="R24" s="933"/>
    </row>
    <row r="25" spans="1:21" ht="17.100000000000001" customHeight="1" x14ac:dyDescent="0.2">
      <c r="A25" s="128" t="s">
        <v>324</v>
      </c>
      <c r="B25" s="134" t="s">
        <v>30</v>
      </c>
      <c r="C25" s="85"/>
      <c r="D25" s="85"/>
      <c r="E25" s="85"/>
      <c r="F25" s="85"/>
      <c r="G25" s="936"/>
      <c r="H25" s="936"/>
      <c r="I25" s="936"/>
      <c r="J25" s="936"/>
      <c r="K25" s="936"/>
      <c r="L25" s="936"/>
      <c r="M25" s="936"/>
      <c r="N25" s="128"/>
      <c r="O25" s="128"/>
      <c r="P25" s="157"/>
      <c r="Q25" s="368">
        <f>Q27</f>
        <v>106000000</v>
      </c>
      <c r="R25" s="933"/>
    </row>
    <row r="26" spans="1:21" s="59" customFormat="1" ht="17.100000000000001" customHeight="1" x14ac:dyDescent="0.2">
      <c r="A26" s="11"/>
      <c r="B26" s="134" t="s">
        <v>154</v>
      </c>
      <c r="C26" s="85"/>
      <c r="D26" s="85"/>
      <c r="E26" s="34"/>
      <c r="F26" s="34"/>
      <c r="G26" s="456"/>
      <c r="H26" s="456"/>
      <c r="I26" s="456"/>
      <c r="J26" s="456"/>
      <c r="K26" s="456"/>
      <c r="L26" s="456"/>
      <c r="M26" s="456"/>
      <c r="N26" s="11"/>
      <c r="O26" s="11"/>
      <c r="P26" s="285"/>
      <c r="Q26" s="386"/>
      <c r="R26" s="424"/>
    </row>
    <row r="27" spans="1:21" s="129" customFormat="1" ht="17.100000000000001" customHeight="1" x14ac:dyDescent="0.35">
      <c r="A27" s="44">
        <v>521119</v>
      </c>
      <c r="B27" s="1056" t="s">
        <v>56</v>
      </c>
      <c r="C27" s="1057"/>
      <c r="D27" s="1057"/>
      <c r="E27" s="1057"/>
      <c r="F27" s="1057"/>
      <c r="G27" s="1057"/>
      <c r="H27" s="1057"/>
      <c r="I27" s="1057"/>
      <c r="J27" s="1057"/>
      <c r="K27" s="1057"/>
      <c r="L27" s="1057"/>
      <c r="M27" s="934"/>
      <c r="N27" s="1"/>
      <c r="O27" s="1"/>
      <c r="P27" s="107"/>
      <c r="Q27" s="369">
        <f>Q28</f>
        <v>106000000</v>
      </c>
      <c r="R27" s="454" t="s">
        <v>571</v>
      </c>
    </row>
    <row r="28" spans="1:21" ht="17.100000000000001" customHeight="1" x14ac:dyDescent="0.2">
      <c r="A28" s="35"/>
      <c r="B28" s="56" t="s">
        <v>26</v>
      </c>
      <c r="C28" s="37" t="s">
        <v>155</v>
      </c>
      <c r="D28" s="37"/>
      <c r="E28" s="5"/>
      <c r="F28" s="56"/>
      <c r="G28" s="56"/>
      <c r="H28" s="56"/>
      <c r="I28" s="56"/>
      <c r="J28" s="56"/>
      <c r="K28" s="56"/>
      <c r="L28" s="56"/>
      <c r="M28" s="56"/>
      <c r="N28" s="22"/>
      <c r="O28" s="35"/>
      <c r="P28" s="35"/>
      <c r="Q28" s="408">
        <f>SUM(Q30:Q33)</f>
        <v>106000000</v>
      </c>
      <c r="R28" s="933"/>
    </row>
    <row r="29" spans="1:21" ht="17.100000000000001" customHeight="1" x14ac:dyDescent="0.2">
      <c r="A29" s="35"/>
      <c r="B29" s="56"/>
      <c r="C29" s="93" t="s">
        <v>244</v>
      </c>
      <c r="D29" s="37"/>
      <c r="E29" s="5"/>
      <c r="F29" s="56"/>
      <c r="G29" s="56"/>
      <c r="H29" s="56"/>
      <c r="I29" s="56"/>
      <c r="J29" s="56"/>
      <c r="K29" s="56"/>
      <c r="L29" s="56"/>
      <c r="M29" s="56"/>
      <c r="N29" s="22"/>
      <c r="O29" s="35"/>
      <c r="P29" s="35"/>
      <c r="Q29" s="408">
        <f>Q28</f>
        <v>106000000</v>
      </c>
      <c r="R29" s="933"/>
    </row>
    <row r="30" spans="1:21" ht="17.100000000000001" customHeight="1" x14ac:dyDescent="0.2">
      <c r="A30" s="35"/>
      <c r="B30" s="56"/>
      <c r="C30" s="9" t="s">
        <v>438</v>
      </c>
      <c r="D30" s="5"/>
      <c r="E30" s="2"/>
      <c r="F30" s="5" t="s">
        <v>9</v>
      </c>
      <c r="G30" s="934">
        <v>1</v>
      </c>
      <c r="H30" s="934" t="s">
        <v>10</v>
      </c>
      <c r="I30" s="934" t="s">
        <v>11</v>
      </c>
      <c r="J30" s="934">
        <v>212</v>
      </c>
      <c r="K30" s="934" t="s">
        <v>12</v>
      </c>
      <c r="L30" s="5" t="s">
        <v>14</v>
      </c>
      <c r="M30" s="56"/>
      <c r="N30" s="22">
        <f>G30*J30</f>
        <v>212</v>
      </c>
      <c r="O30" s="35" t="s">
        <v>16</v>
      </c>
      <c r="P30" s="38">
        <v>150000</v>
      </c>
      <c r="Q30" s="408">
        <f>N30*P30</f>
        <v>31800000</v>
      </c>
      <c r="R30" s="933"/>
    </row>
    <row r="31" spans="1:21" ht="17.100000000000001" customHeight="1" x14ac:dyDescent="0.2">
      <c r="A31" s="1"/>
      <c r="B31" s="934"/>
      <c r="C31" s="9" t="s">
        <v>439</v>
      </c>
      <c r="D31" s="5"/>
      <c r="E31" s="2"/>
      <c r="F31" s="5" t="s">
        <v>9</v>
      </c>
      <c r="G31" s="934">
        <v>1</v>
      </c>
      <c r="H31" s="934" t="s">
        <v>10</v>
      </c>
      <c r="I31" s="934" t="s">
        <v>11</v>
      </c>
      <c r="J31" s="934">
        <v>212</v>
      </c>
      <c r="K31" s="934" t="s">
        <v>12</v>
      </c>
      <c r="L31" s="5" t="s">
        <v>14</v>
      </c>
      <c r="M31" s="934"/>
      <c r="N31" s="22">
        <f>G31*J31</f>
        <v>212</v>
      </c>
      <c r="O31" s="1" t="s">
        <v>16</v>
      </c>
      <c r="P31" s="22">
        <v>100000</v>
      </c>
      <c r="Q31" s="409">
        <f>N31*P31</f>
        <v>21200000</v>
      </c>
      <c r="R31" s="933"/>
    </row>
    <row r="32" spans="1:21" ht="17.100000000000001" customHeight="1" x14ac:dyDescent="0.2">
      <c r="A32" s="1"/>
      <c r="B32" s="934"/>
      <c r="C32" s="9" t="s">
        <v>440</v>
      </c>
      <c r="D32" s="5"/>
      <c r="E32" s="2"/>
      <c r="F32" s="5" t="s">
        <v>9</v>
      </c>
      <c r="G32" s="934">
        <v>1</v>
      </c>
      <c r="H32" s="934" t="s">
        <v>10</v>
      </c>
      <c r="I32" s="934" t="s">
        <v>11</v>
      </c>
      <c r="J32" s="934">
        <v>212</v>
      </c>
      <c r="K32" s="934" t="s">
        <v>12</v>
      </c>
      <c r="L32" s="5" t="s">
        <v>14</v>
      </c>
      <c r="M32" s="934"/>
      <c r="N32" s="22">
        <f>G32*J32</f>
        <v>212</v>
      </c>
      <c r="O32" s="1" t="s">
        <v>16</v>
      </c>
      <c r="P32" s="22">
        <v>100000</v>
      </c>
      <c r="Q32" s="409">
        <f>N32*P32</f>
        <v>21200000</v>
      </c>
      <c r="R32" s="933"/>
    </row>
    <row r="33" spans="1:18" ht="17.100000000000001" customHeight="1" x14ac:dyDescent="0.2">
      <c r="A33" s="1"/>
      <c r="B33" s="934"/>
      <c r="C33" s="9" t="s">
        <v>441</v>
      </c>
      <c r="D33" s="5"/>
      <c r="E33" s="2"/>
      <c r="F33" s="5" t="s">
        <v>9</v>
      </c>
      <c r="G33" s="934">
        <v>2</v>
      </c>
      <c r="H33" s="934" t="s">
        <v>10</v>
      </c>
      <c r="I33" s="934" t="s">
        <v>11</v>
      </c>
      <c r="J33" s="934">
        <v>212</v>
      </c>
      <c r="K33" s="934" t="s">
        <v>12</v>
      </c>
      <c r="L33" s="5" t="s">
        <v>14</v>
      </c>
      <c r="M33" s="934"/>
      <c r="N33" s="22">
        <f>G33*J33</f>
        <v>424</v>
      </c>
      <c r="O33" s="1" t="s">
        <v>16</v>
      </c>
      <c r="P33" s="22">
        <v>75000</v>
      </c>
      <c r="Q33" s="409">
        <f>N33*P33</f>
        <v>31800000</v>
      </c>
      <c r="R33" s="933"/>
    </row>
    <row r="34" spans="1:18" ht="17.100000000000001" customHeight="1" x14ac:dyDescent="0.2">
      <c r="A34" s="1"/>
      <c r="B34" s="934"/>
      <c r="C34" s="9"/>
      <c r="D34" s="5"/>
      <c r="E34" s="2"/>
      <c r="F34" s="5"/>
      <c r="G34" s="934"/>
      <c r="H34" s="934"/>
      <c r="I34" s="934"/>
      <c r="J34" s="934"/>
      <c r="K34" s="934"/>
      <c r="L34" s="5"/>
      <c r="M34" s="934"/>
      <c r="N34" s="22"/>
      <c r="O34" s="1"/>
      <c r="P34" s="22"/>
      <c r="Q34" s="409"/>
      <c r="R34" s="933"/>
    </row>
    <row r="35" spans="1:18" ht="17.100000000000001" customHeight="1" x14ac:dyDescent="0.2">
      <c r="A35" s="265" t="s">
        <v>592</v>
      </c>
      <c r="B35" s="166" t="s">
        <v>949</v>
      </c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93"/>
      <c r="O35" s="193"/>
      <c r="P35" s="193"/>
      <c r="Q35" s="389">
        <f>Q36</f>
        <v>180888000</v>
      </c>
      <c r="R35" s="933"/>
    </row>
    <row r="36" spans="1:18" s="181" customFormat="1" ht="17.100000000000001" customHeight="1" x14ac:dyDescent="0.2">
      <c r="A36" s="183" t="s">
        <v>948</v>
      </c>
      <c r="B36" s="184" t="s">
        <v>950</v>
      </c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200">
        <v>12</v>
      </c>
      <c r="O36" s="200" t="s">
        <v>234</v>
      </c>
      <c r="P36" s="202"/>
      <c r="Q36" s="400">
        <f>Q37</f>
        <v>180888000</v>
      </c>
      <c r="R36" s="421"/>
    </row>
    <row r="37" spans="1:18" s="59" customFormat="1" ht="17.100000000000001" customHeight="1" x14ac:dyDescent="0.2">
      <c r="A37" s="60" t="s">
        <v>51</v>
      </c>
      <c r="B37" s="34" t="s">
        <v>52</v>
      </c>
      <c r="C37" s="260"/>
      <c r="D37" s="34"/>
      <c r="E37" s="34"/>
      <c r="F37" s="34"/>
      <c r="G37" s="456"/>
      <c r="H37" s="456"/>
      <c r="I37" s="456"/>
      <c r="J37" s="456"/>
      <c r="K37" s="456"/>
      <c r="L37" s="456"/>
      <c r="M37" s="456"/>
      <c r="N37" s="11"/>
      <c r="O37" s="11"/>
      <c r="P37" s="103"/>
      <c r="Q37" s="386">
        <f>Q38</f>
        <v>180888000</v>
      </c>
      <c r="R37" s="424"/>
    </row>
    <row r="38" spans="1:18" s="54" customFormat="1" ht="17.100000000000001" customHeight="1" x14ac:dyDescent="0.2">
      <c r="A38" s="128" t="s">
        <v>799</v>
      </c>
      <c r="B38" s="85" t="s">
        <v>800</v>
      </c>
      <c r="C38" s="936"/>
      <c r="D38" s="161"/>
      <c r="E38" s="85"/>
      <c r="F38" s="85"/>
      <c r="G38" s="85"/>
      <c r="H38" s="85"/>
      <c r="I38" s="85"/>
      <c r="J38" s="85"/>
      <c r="K38" s="85"/>
      <c r="L38" s="85"/>
      <c r="M38" s="85"/>
      <c r="N38" s="133"/>
      <c r="O38" s="133"/>
      <c r="P38" s="133"/>
      <c r="Q38" s="368">
        <f>Q39</f>
        <v>180888000</v>
      </c>
      <c r="R38" s="454"/>
    </row>
    <row r="39" spans="1:18" s="59" customFormat="1" ht="17.100000000000001" customHeight="1" x14ac:dyDescent="0.35">
      <c r="A39" s="51">
        <v>521119</v>
      </c>
      <c r="B39" s="1056" t="s">
        <v>56</v>
      </c>
      <c r="C39" s="1057"/>
      <c r="D39" s="1057"/>
      <c r="E39" s="1057"/>
      <c r="F39" s="1057"/>
      <c r="G39" s="1057"/>
      <c r="H39" s="1057"/>
      <c r="I39" s="1057"/>
      <c r="J39" s="1057"/>
      <c r="K39" s="1057"/>
      <c r="L39" s="1057"/>
      <c r="M39" s="934"/>
      <c r="N39" s="6"/>
      <c r="O39" s="6"/>
      <c r="P39" s="6"/>
      <c r="Q39" s="369">
        <f>Q40+Q51</f>
        <v>180888000</v>
      </c>
      <c r="R39" s="454" t="s">
        <v>562</v>
      </c>
    </row>
    <row r="40" spans="1:18" s="129" customFormat="1" ht="17.100000000000001" customHeight="1" x14ac:dyDescent="0.2">
      <c r="A40" s="72"/>
      <c r="B40" s="114" t="s">
        <v>19</v>
      </c>
      <c r="C40" s="5" t="s">
        <v>593</v>
      </c>
      <c r="D40" s="5"/>
      <c r="E40" s="5"/>
      <c r="F40" s="5"/>
      <c r="G40" s="934"/>
      <c r="H40" s="934"/>
      <c r="I40" s="934"/>
      <c r="J40" s="934"/>
      <c r="K40" s="934"/>
      <c r="L40" s="934"/>
      <c r="M40" s="934"/>
      <c r="N40" s="1"/>
      <c r="O40" s="1"/>
      <c r="P40" s="92"/>
      <c r="Q40" s="370">
        <f>Q42+Q46</f>
        <v>171888000</v>
      </c>
      <c r="R40" s="145"/>
    </row>
    <row r="41" spans="1:18" s="129" customFormat="1" ht="17.100000000000001" customHeight="1" x14ac:dyDescent="0.2">
      <c r="A41" s="72"/>
      <c r="B41" s="114"/>
      <c r="C41" s="5" t="s">
        <v>594</v>
      </c>
      <c r="D41" s="5"/>
      <c r="E41" s="5"/>
      <c r="F41" s="5"/>
      <c r="G41" s="934"/>
      <c r="H41" s="934"/>
      <c r="I41" s="934"/>
      <c r="J41" s="934"/>
      <c r="K41" s="934"/>
      <c r="L41" s="934"/>
      <c r="M41" s="934"/>
      <c r="N41" s="1"/>
      <c r="O41" s="1"/>
      <c r="P41" s="92"/>
      <c r="Q41" s="370"/>
      <c r="R41" s="145"/>
    </row>
    <row r="42" spans="1:18" s="129" customFormat="1" ht="17.100000000000001" customHeight="1" x14ac:dyDescent="0.2">
      <c r="A42" s="72"/>
      <c r="B42" s="114"/>
      <c r="C42" s="5" t="s">
        <v>595</v>
      </c>
      <c r="D42" s="5"/>
      <c r="E42" s="5"/>
      <c r="F42" s="5"/>
      <c r="G42" s="934"/>
      <c r="H42" s="934"/>
      <c r="I42" s="934"/>
      <c r="J42" s="934"/>
      <c r="K42" s="934"/>
      <c r="L42" s="934"/>
      <c r="M42" s="934"/>
      <c r="N42" s="1"/>
      <c r="O42" s="1"/>
      <c r="P42" s="92"/>
      <c r="Q42" s="370">
        <f>SUM(Q43:Q45)</f>
        <v>19584000</v>
      </c>
      <c r="R42" s="145"/>
    </row>
    <row r="43" spans="1:18" s="129" customFormat="1" ht="17.100000000000001" customHeight="1" x14ac:dyDescent="0.2">
      <c r="A43" s="72"/>
      <c r="B43" s="114"/>
      <c r="C43" s="9" t="s">
        <v>574</v>
      </c>
      <c r="D43" s="5" t="s">
        <v>118</v>
      </c>
      <c r="E43" s="5">
        <v>20</v>
      </c>
      <c r="F43" s="5" t="s">
        <v>213</v>
      </c>
      <c r="G43" s="5" t="s">
        <v>11</v>
      </c>
      <c r="H43" s="5">
        <v>1</v>
      </c>
      <c r="I43" s="5" t="s">
        <v>660</v>
      </c>
      <c r="J43" s="5" t="s">
        <v>11</v>
      </c>
      <c r="K43" s="5">
        <v>12</v>
      </c>
      <c r="L43" s="5" t="s">
        <v>21</v>
      </c>
      <c r="M43" s="5" t="s">
        <v>119</v>
      </c>
      <c r="N43" s="1">
        <f>E43*H43*K43</f>
        <v>240</v>
      </c>
      <c r="O43" s="1" t="s">
        <v>24</v>
      </c>
      <c r="P43" s="92">
        <v>47000</v>
      </c>
      <c r="Q43" s="370">
        <f>N43*P43</f>
        <v>11280000</v>
      </c>
      <c r="R43" s="145"/>
    </row>
    <row r="44" spans="1:18" s="129" customFormat="1" ht="17.100000000000001" customHeight="1" x14ac:dyDescent="0.2">
      <c r="A44" s="72"/>
      <c r="B44" s="114"/>
      <c r="C44" s="9" t="s">
        <v>575</v>
      </c>
      <c r="D44" s="5" t="s">
        <v>118</v>
      </c>
      <c r="E44" s="5">
        <v>20</v>
      </c>
      <c r="F44" s="5" t="s">
        <v>213</v>
      </c>
      <c r="G44" s="5" t="s">
        <v>11</v>
      </c>
      <c r="H44" s="5">
        <v>1</v>
      </c>
      <c r="I44" s="5" t="s">
        <v>660</v>
      </c>
      <c r="J44" s="5" t="s">
        <v>11</v>
      </c>
      <c r="K44" s="5">
        <v>12</v>
      </c>
      <c r="L44" s="5" t="s">
        <v>21</v>
      </c>
      <c r="M44" s="5" t="s">
        <v>119</v>
      </c>
      <c r="N44" s="1">
        <f>E44*H44*K44</f>
        <v>240</v>
      </c>
      <c r="O44" s="1" t="s">
        <v>24</v>
      </c>
      <c r="P44" s="92">
        <v>20000</v>
      </c>
      <c r="Q44" s="370">
        <f t="shared" ref="Q44:Q45" si="2">N44*P44</f>
        <v>4800000</v>
      </c>
      <c r="R44" s="145"/>
    </row>
    <row r="45" spans="1:18" s="129" customFormat="1" ht="17.100000000000001" customHeight="1" x14ac:dyDescent="0.2">
      <c r="A45" s="72"/>
      <c r="B45" s="114"/>
      <c r="C45" s="9" t="s">
        <v>596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1">
        <v>12</v>
      </c>
      <c r="O45" s="1" t="s">
        <v>597</v>
      </c>
      <c r="P45" s="92">
        <v>292000</v>
      </c>
      <c r="Q45" s="370">
        <f t="shared" si="2"/>
        <v>3504000</v>
      </c>
      <c r="R45" s="145"/>
    </row>
    <row r="46" spans="1:18" s="129" customFormat="1" ht="17.100000000000001" customHeight="1" x14ac:dyDescent="0.2">
      <c r="A46" s="72"/>
      <c r="B46" s="114"/>
      <c r="C46" s="5" t="s">
        <v>598</v>
      </c>
      <c r="D46" s="5"/>
      <c r="E46" s="5"/>
      <c r="F46" s="5"/>
      <c r="G46" s="934"/>
      <c r="H46" s="934"/>
      <c r="I46" s="934"/>
      <c r="J46" s="934"/>
      <c r="K46" s="934"/>
      <c r="L46" s="934"/>
      <c r="M46" s="934"/>
      <c r="N46" s="1"/>
      <c r="O46" s="1"/>
      <c r="P46" s="92"/>
      <c r="Q46" s="370">
        <f>SUM(Q47:Q50)</f>
        <v>152304000</v>
      </c>
      <c r="R46" s="145"/>
    </row>
    <row r="47" spans="1:18" s="129" customFormat="1" ht="17.100000000000001" customHeight="1" x14ac:dyDescent="0.2">
      <c r="A47" s="72"/>
      <c r="B47" s="114"/>
      <c r="C47" s="9" t="s">
        <v>599</v>
      </c>
      <c r="D47" s="5" t="s">
        <v>118</v>
      </c>
      <c r="E47" s="5">
        <v>12</v>
      </c>
      <c r="F47" s="5" t="s">
        <v>448</v>
      </c>
      <c r="G47" s="5" t="s">
        <v>11</v>
      </c>
      <c r="H47" s="5">
        <v>1</v>
      </c>
      <c r="I47" s="5" t="s">
        <v>660</v>
      </c>
      <c r="J47" s="5" t="s">
        <v>11</v>
      </c>
      <c r="K47" s="5">
        <v>12</v>
      </c>
      <c r="L47" s="5" t="s">
        <v>8</v>
      </c>
      <c r="M47" s="5" t="s">
        <v>119</v>
      </c>
      <c r="N47" s="1">
        <f>E47*H47*K47</f>
        <v>144</v>
      </c>
      <c r="O47" s="1" t="s">
        <v>24</v>
      </c>
      <c r="P47" s="92">
        <v>446000</v>
      </c>
      <c r="Q47" s="370">
        <f>N47*P47</f>
        <v>64224000</v>
      </c>
      <c r="R47" s="145"/>
    </row>
    <row r="48" spans="1:18" s="129" customFormat="1" ht="17.100000000000001" customHeight="1" x14ac:dyDescent="0.2">
      <c r="A48" s="72"/>
      <c r="B48" s="114"/>
      <c r="C48" s="9" t="s">
        <v>600</v>
      </c>
      <c r="D48" s="5" t="s">
        <v>118</v>
      </c>
      <c r="E48" s="5">
        <v>20</v>
      </c>
      <c r="F48" s="5" t="s">
        <v>448</v>
      </c>
      <c r="G48" s="5" t="s">
        <v>11</v>
      </c>
      <c r="H48" s="5">
        <v>1</v>
      </c>
      <c r="I48" s="5" t="s">
        <v>660</v>
      </c>
      <c r="J48" s="5" t="s">
        <v>11</v>
      </c>
      <c r="K48" s="5">
        <v>12</v>
      </c>
      <c r="L48" s="5" t="s">
        <v>8</v>
      </c>
      <c r="M48" s="5" t="s">
        <v>119</v>
      </c>
      <c r="N48" s="1">
        <f t="shared" ref="N48:N50" si="3">E48*H48*K48</f>
        <v>240</v>
      </c>
      <c r="O48" s="1" t="s">
        <v>24</v>
      </c>
      <c r="P48" s="92">
        <v>50000</v>
      </c>
      <c r="Q48" s="370">
        <f t="shared" ref="Q48:Q50" si="4">N48*P48</f>
        <v>12000000</v>
      </c>
      <c r="R48" s="145"/>
    </row>
    <row r="49" spans="1:21" s="129" customFormat="1" ht="17.100000000000001" customHeight="1" x14ac:dyDescent="0.2">
      <c r="A49" s="72"/>
      <c r="B49" s="114"/>
      <c r="C49" s="9" t="s">
        <v>601</v>
      </c>
      <c r="D49" s="5" t="s">
        <v>118</v>
      </c>
      <c r="E49" s="5">
        <v>20</v>
      </c>
      <c r="F49" s="5" t="s">
        <v>448</v>
      </c>
      <c r="G49" s="5" t="s">
        <v>11</v>
      </c>
      <c r="H49" s="5">
        <v>1</v>
      </c>
      <c r="I49" s="5" t="s">
        <v>660</v>
      </c>
      <c r="J49" s="5" t="s">
        <v>11</v>
      </c>
      <c r="K49" s="5">
        <v>12</v>
      </c>
      <c r="L49" s="5" t="s">
        <v>8</v>
      </c>
      <c r="M49" s="5" t="s">
        <v>119</v>
      </c>
      <c r="N49" s="1">
        <f t="shared" si="3"/>
        <v>240</v>
      </c>
      <c r="O49" s="1" t="s">
        <v>24</v>
      </c>
      <c r="P49" s="92">
        <v>300000</v>
      </c>
      <c r="Q49" s="370">
        <f t="shared" si="4"/>
        <v>72000000</v>
      </c>
      <c r="R49" s="145"/>
    </row>
    <row r="50" spans="1:21" s="129" customFormat="1" ht="17.100000000000001" customHeight="1" x14ac:dyDescent="0.2">
      <c r="A50" s="72"/>
      <c r="B50" s="114"/>
      <c r="C50" s="9" t="s">
        <v>602</v>
      </c>
      <c r="D50" s="5" t="s">
        <v>118</v>
      </c>
      <c r="E50" s="5">
        <v>20</v>
      </c>
      <c r="F50" s="5" t="s">
        <v>448</v>
      </c>
      <c r="G50" s="5" t="s">
        <v>11</v>
      </c>
      <c r="H50" s="5">
        <v>1</v>
      </c>
      <c r="I50" s="5" t="s">
        <v>660</v>
      </c>
      <c r="J50" s="5" t="s">
        <v>11</v>
      </c>
      <c r="K50" s="5">
        <v>12</v>
      </c>
      <c r="L50" s="5" t="s">
        <v>8</v>
      </c>
      <c r="M50" s="5" t="s">
        <v>119</v>
      </c>
      <c r="N50" s="1">
        <f t="shared" si="3"/>
        <v>240</v>
      </c>
      <c r="O50" s="1" t="s">
        <v>24</v>
      </c>
      <c r="P50" s="92">
        <v>17000</v>
      </c>
      <c r="Q50" s="370">
        <f t="shared" si="4"/>
        <v>4080000</v>
      </c>
      <c r="R50" s="145"/>
    </row>
    <row r="51" spans="1:21" s="129" customFormat="1" ht="17.100000000000001" customHeight="1" x14ac:dyDescent="0.2">
      <c r="A51" s="72"/>
      <c r="B51" s="114"/>
      <c r="C51" s="9" t="s">
        <v>673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1"/>
      <c r="O51" s="1"/>
      <c r="P51" s="92"/>
      <c r="Q51" s="370">
        <f>Q52</f>
        <v>9000000</v>
      </c>
      <c r="R51" s="145"/>
    </row>
    <row r="52" spans="1:21" s="129" customFormat="1" ht="17.100000000000001" customHeight="1" x14ac:dyDescent="0.2">
      <c r="A52" s="72"/>
      <c r="B52" s="114"/>
      <c r="C52" s="9" t="s">
        <v>663</v>
      </c>
      <c r="D52" s="5" t="s">
        <v>118</v>
      </c>
      <c r="E52" s="5">
        <v>5</v>
      </c>
      <c r="F52" s="5" t="s">
        <v>636</v>
      </c>
      <c r="G52" s="5" t="s">
        <v>11</v>
      </c>
      <c r="H52" s="5">
        <v>1</v>
      </c>
      <c r="I52" s="5" t="s">
        <v>660</v>
      </c>
      <c r="J52" s="5" t="s">
        <v>11</v>
      </c>
      <c r="K52" s="5">
        <v>4</v>
      </c>
      <c r="L52" s="5" t="s">
        <v>8</v>
      </c>
      <c r="M52" s="5" t="s">
        <v>119</v>
      </c>
      <c r="N52" s="1">
        <v>20</v>
      </c>
      <c r="O52" s="1" t="s">
        <v>636</v>
      </c>
      <c r="P52" s="92">
        <v>450000</v>
      </c>
      <c r="Q52" s="370">
        <f>P52*N52</f>
        <v>9000000</v>
      </c>
      <c r="R52" s="145"/>
    </row>
    <row r="53" spans="1:21" x14ac:dyDescent="0.2">
      <c r="A53" s="1"/>
      <c r="B53" s="908"/>
      <c r="C53" s="908"/>
      <c r="D53" s="908"/>
      <c r="E53" s="908"/>
      <c r="F53" s="908"/>
      <c r="G53" s="908"/>
      <c r="H53" s="908"/>
      <c r="I53" s="908"/>
      <c r="J53" s="908"/>
      <c r="K53" s="908"/>
      <c r="L53" s="908"/>
      <c r="M53" s="908"/>
      <c r="N53" s="1"/>
      <c r="O53" s="1"/>
      <c r="P53" s="1"/>
      <c r="Q53" s="907"/>
      <c r="R53" s="906"/>
      <c r="S53" s="222"/>
    </row>
    <row r="54" spans="1:21" s="276" customFormat="1" ht="17.100000000000001" customHeight="1" x14ac:dyDescent="0.2">
      <c r="A54" s="923" t="s">
        <v>65</v>
      </c>
      <c r="B54" s="924" t="s">
        <v>66</v>
      </c>
      <c r="C54" s="924"/>
      <c r="D54" s="924"/>
      <c r="E54" s="924"/>
      <c r="F54" s="924"/>
      <c r="G54" s="924"/>
      <c r="H54" s="924"/>
      <c r="I54" s="924"/>
      <c r="J54" s="924"/>
      <c r="K54" s="924"/>
      <c r="L54" s="924"/>
      <c r="M54" s="924"/>
      <c r="N54" s="925"/>
      <c r="O54" s="925"/>
      <c r="P54" s="925"/>
      <c r="Q54" s="926">
        <f>Q55+Q66+Q164+Q178</f>
        <v>20320000</v>
      </c>
      <c r="R54" s="434"/>
    </row>
    <row r="55" spans="1:21" ht="17.100000000000001" customHeight="1" x14ac:dyDescent="0.2">
      <c r="A55" s="205">
        <v>3142</v>
      </c>
      <c r="B55" s="206" t="s">
        <v>458</v>
      </c>
      <c r="C55" s="207"/>
      <c r="D55" s="206"/>
      <c r="E55" s="167"/>
      <c r="F55" s="167"/>
      <c r="G55" s="167"/>
      <c r="H55" s="167"/>
      <c r="I55" s="167"/>
      <c r="J55" s="167"/>
      <c r="K55" s="167"/>
      <c r="L55" s="167"/>
      <c r="M55" s="206"/>
      <c r="N55" s="208"/>
      <c r="O55" s="168"/>
      <c r="P55" s="209"/>
      <c r="Q55" s="389">
        <f>Q57+Q113</f>
        <v>20320000</v>
      </c>
      <c r="R55" s="933"/>
    </row>
    <row r="56" spans="1:21" ht="17.100000000000001" customHeight="1" x14ac:dyDescent="0.2">
      <c r="A56" s="210" t="s">
        <v>266</v>
      </c>
      <c r="B56" s="211" t="s">
        <v>459</v>
      </c>
      <c r="C56" s="212"/>
      <c r="D56" s="213"/>
      <c r="E56" s="185"/>
      <c r="F56" s="185"/>
      <c r="G56" s="185"/>
      <c r="H56" s="185"/>
      <c r="I56" s="185"/>
      <c r="J56" s="185"/>
      <c r="K56" s="185"/>
      <c r="L56" s="185"/>
      <c r="M56" s="213"/>
      <c r="N56" s="234"/>
      <c r="O56" s="200"/>
      <c r="P56" s="214"/>
      <c r="Q56" s="400">
        <f>Q57</f>
        <v>20320000</v>
      </c>
      <c r="R56" s="933"/>
    </row>
    <row r="57" spans="1:21" ht="17.100000000000001" customHeight="1" x14ac:dyDescent="0.2">
      <c r="A57" s="60" t="s">
        <v>51</v>
      </c>
      <c r="B57" s="253" t="s">
        <v>52</v>
      </c>
      <c r="C57" s="935"/>
      <c r="D57" s="935"/>
      <c r="E57" s="935"/>
      <c r="F57" s="935"/>
      <c r="G57" s="935"/>
      <c r="H57" s="935"/>
      <c r="I57" s="935"/>
      <c r="J57" s="935"/>
      <c r="K57" s="935"/>
      <c r="L57" s="935"/>
      <c r="M57" s="935"/>
      <c r="N57" s="46"/>
      <c r="O57" s="280"/>
      <c r="P57" s="46"/>
      <c r="Q57" s="356">
        <f>Q58+Q67+Q103+Q98+Q108</f>
        <v>20320000</v>
      </c>
      <c r="R57" s="933"/>
    </row>
    <row r="58" spans="1:21" ht="17.100000000000001" customHeight="1" x14ac:dyDescent="0.2">
      <c r="A58" s="137" t="s">
        <v>175</v>
      </c>
      <c r="B58" s="65" t="s">
        <v>176</v>
      </c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7"/>
      <c r="O58" s="202"/>
      <c r="P58" s="67"/>
      <c r="Q58" s="375">
        <f>Q59</f>
        <v>20320000</v>
      </c>
      <c r="R58" s="933"/>
    </row>
    <row r="59" spans="1:21" ht="17.100000000000001" customHeight="1" x14ac:dyDescent="0.35">
      <c r="A59" s="44">
        <v>521119</v>
      </c>
      <c r="B59" s="24" t="s">
        <v>48</v>
      </c>
      <c r="C59" s="25"/>
      <c r="E59" s="25"/>
      <c r="F59" s="25"/>
      <c r="G59" s="25"/>
      <c r="H59" s="25"/>
      <c r="I59" s="25"/>
      <c r="J59" s="25"/>
      <c r="K59" s="25"/>
      <c r="L59" s="25"/>
      <c r="M59" s="25"/>
      <c r="N59" s="28"/>
      <c r="O59" s="28"/>
      <c r="P59" s="28"/>
      <c r="Q59" s="394">
        <f>Q60+Q63</f>
        <v>20320000</v>
      </c>
      <c r="R59" s="454" t="s">
        <v>562</v>
      </c>
    </row>
    <row r="60" spans="1:21" s="129" customFormat="1" ht="17.100000000000001" customHeight="1" x14ac:dyDescent="0.2">
      <c r="A60" s="27"/>
      <c r="B60" s="49" t="s">
        <v>19</v>
      </c>
      <c r="C60" s="49" t="s">
        <v>144</v>
      </c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8"/>
      <c r="O60" s="68"/>
      <c r="P60" s="266"/>
      <c r="Q60" s="382">
        <f>Q61+Q62</f>
        <v>20320000</v>
      </c>
      <c r="R60" s="145"/>
    </row>
    <row r="61" spans="1:21" s="129" customFormat="1" ht="17.100000000000001" customHeight="1" x14ac:dyDescent="0.2">
      <c r="A61" s="27"/>
      <c r="B61" s="49"/>
      <c r="C61" s="49" t="s">
        <v>664</v>
      </c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8">
        <v>1</v>
      </c>
      <c r="O61" s="68" t="s">
        <v>250</v>
      </c>
      <c r="P61" s="266">
        <v>12710000</v>
      </c>
      <c r="Q61" s="382">
        <f>P61*N61</f>
        <v>12710000</v>
      </c>
      <c r="R61" s="145"/>
    </row>
    <row r="62" spans="1:21" s="129" customFormat="1" ht="17.100000000000001" customHeight="1" x14ac:dyDescent="0.2">
      <c r="A62" s="27"/>
      <c r="B62" s="49"/>
      <c r="C62" s="49" t="s">
        <v>665</v>
      </c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8">
        <v>1</v>
      </c>
      <c r="O62" s="68" t="s">
        <v>250</v>
      </c>
      <c r="P62" s="266">
        <v>7610000</v>
      </c>
      <c r="Q62" s="382">
        <f>P62*N62</f>
        <v>7610000</v>
      </c>
      <c r="R62" s="145"/>
    </row>
    <row r="63" spans="1:21" s="129" customFormat="1" ht="17.100000000000001" customHeight="1" x14ac:dyDescent="0.2">
      <c r="A63" s="72"/>
      <c r="B63" s="114"/>
      <c r="C63" s="5"/>
      <c r="D63" s="5"/>
      <c r="E63" s="5"/>
      <c r="F63" s="5"/>
      <c r="G63" s="567"/>
      <c r="H63" s="567"/>
      <c r="I63" s="567"/>
      <c r="J63" s="567"/>
      <c r="K63" s="567"/>
      <c r="L63" s="567"/>
      <c r="M63" s="567"/>
      <c r="N63" s="1"/>
      <c r="O63" s="1"/>
      <c r="P63" s="92"/>
      <c r="Q63" s="370"/>
      <c r="R63" s="145"/>
      <c r="S63" s="517"/>
      <c r="T63" s="543"/>
      <c r="U63" s="517"/>
    </row>
    <row r="64" spans="1:21" s="181" customFormat="1" x14ac:dyDescent="0.2">
      <c r="A64" s="183"/>
      <c r="B64" s="1111" t="s">
        <v>204</v>
      </c>
      <c r="C64" s="1112"/>
      <c r="D64" s="1112"/>
      <c r="E64" s="1112"/>
      <c r="F64" s="1112"/>
      <c r="G64" s="1112"/>
      <c r="H64" s="1112"/>
      <c r="I64" s="1112"/>
      <c r="J64" s="1112"/>
      <c r="K64" s="1112"/>
      <c r="L64" s="1112"/>
      <c r="M64" s="1113"/>
      <c r="N64" s="202"/>
      <c r="O64" s="202"/>
      <c r="P64" s="202"/>
      <c r="Q64" s="481">
        <f>Q12+Q21+Q54</f>
        <v>314858000</v>
      </c>
      <c r="R64" s="421"/>
    </row>
  </sheetData>
  <mergeCells count="12">
    <mergeCell ref="B64:M64"/>
    <mergeCell ref="R9:R10"/>
    <mergeCell ref="A6:Q6"/>
    <mergeCell ref="A7:Q7"/>
    <mergeCell ref="B11:M11"/>
    <mergeCell ref="A9:A10"/>
    <mergeCell ref="B9:M10"/>
    <mergeCell ref="N9:N10"/>
    <mergeCell ref="Q9:Q10"/>
    <mergeCell ref="B17:L17"/>
    <mergeCell ref="B27:L27"/>
    <mergeCell ref="B39:L39"/>
  </mergeCells>
  <pageMargins left="1.2204724409448819" right="0" top="0.74803149606299213" bottom="0.74803149606299213" header="0.31496062992125984" footer="0.31496062992125984"/>
  <pageSetup paperSize="5" orientation="landscape" horizont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view="pageBreakPreview" topLeftCell="A24" zoomScaleNormal="100" zoomScaleSheetLayoutView="100" workbookViewId="0">
      <selection activeCell="N39" sqref="N39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1.570312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193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9180000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9180000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9180000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9180000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9180000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9180000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6</v>
      </c>
      <c r="O18" s="450" t="s">
        <v>15</v>
      </c>
      <c r="P18" s="16">
        <v>1530000</v>
      </c>
      <c r="Q18" s="366">
        <f>N18*P18</f>
        <v>9180000</v>
      </c>
      <c r="R18" s="906"/>
    </row>
    <row r="19" spans="1:21" s="474" customFormat="1" ht="17.100000000000001" customHeight="1" x14ac:dyDescent="0.2">
      <c r="A19" s="475"/>
      <c r="B19" s="476"/>
      <c r="C19" s="472" t="s">
        <v>933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6</v>
      </c>
      <c r="O19" s="450" t="s">
        <v>15</v>
      </c>
      <c r="P19" s="16">
        <v>1530000</v>
      </c>
      <c r="Q19" s="473">
        <f t="shared" ref="Q19" si="1">N19*P19</f>
        <v>9180000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276" customFormat="1" ht="17.100000000000001" customHeight="1" x14ac:dyDescent="0.2">
      <c r="A21" s="923" t="s">
        <v>65</v>
      </c>
      <c r="B21" s="924" t="s">
        <v>66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</f>
        <v>774882000</v>
      </c>
      <c r="R21" s="434"/>
    </row>
    <row r="22" spans="1:21" ht="17.100000000000001" customHeight="1" x14ac:dyDescent="0.2">
      <c r="A22" s="205">
        <v>3144</v>
      </c>
      <c r="B22" s="206" t="s">
        <v>462</v>
      </c>
      <c r="C22" s="206"/>
      <c r="D22" s="206"/>
      <c r="E22" s="167"/>
      <c r="F22" s="167"/>
      <c r="G22" s="167"/>
      <c r="H22" s="167"/>
      <c r="I22" s="167"/>
      <c r="J22" s="167"/>
      <c r="K22" s="167"/>
      <c r="L22" s="167"/>
      <c r="M22" s="206"/>
      <c r="N22" s="208"/>
      <c r="O22" s="168"/>
      <c r="P22" s="209"/>
      <c r="Q22" s="389">
        <f>Q23</f>
        <v>774882000</v>
      </c>
      <c r="R22" s="947"/>
    </row>
    <row r="23" spans="1:21" ht="17.100000000000001" customHeight="1" x14ac:dyDescent="0.2">
      <c r="A23" s="215">
        <v>3144.0010000000002</v>
      </c>
      <c r="B23" s="211" t="s">
        <v>891</v>
      </c>
      <c r="C23" s="213"/>
      <c r="D23" s="213"/>
      <c r="E23" s="185"/>
      <c r="F23" s="185"/>
      <c r="G23" s="185"/>
      <c r="H23" s="185"/>
      <c r="I23" s="185"/>
      <c r="J23" s="185"/>
      <c r="K23" s="185"/>
      <c r="L23" s="185"/>
      <c r="M23" s="213"/>
      <c r="N23" s="234"/>
      <c r="O23" s="200"/>
      <c r="P23" s="214"/>
      <c r="Q23" s="400">
        <f>Q24</f>
        <v>774882000</v>
      </c>
      <c r="R23" s="947"/>
    </row>
    <row r="24" spans="1:21" s="187" customFormat="1" ht="17.100000000000001" customHeight="1" x14ac:dyDescent="0.2">
      <c r="A24" s="165" t="s">
        <v>51</v>
      </c>
      <c r="B24" s="66" t="s">
        <v>52</v>
      </c>
      <c r="C24" s="49"/>
      <c r="D24" s="25"/>
      <c r="E24" s="45"/>
      <c r="F24" s="45"/>
      <c r="G24" s="45"/>
      <c r="H24" s="45"/>
      <c r="I24" s="45"/>
      <c r="J24" s="45"/>
      <c r="K24" s="45"/>
      <c r="L24" s="45"/>
      <c r="M24" s="25"/>
      <c r="N24" s="43"/>
      <c r="O24" s="44"/>
      <c r="P24" s="50"/>
      <c r="Q24" s="382">
        <f>Q25</f>
        <v>774882000</v>
      </c>
      <c r="R24" s="423"/>
    </row>
    <row r="25" spans="1:21" ht="17.100000000000001" customHeight="1" x14ac:dyDescent="0.2">
      <c r="A25" s="137" t="s">
        <v>178</v>
      </c>
      <c r="B25" s="65" t="s">
        <v>179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7"/>
      <c r="O25" s="67"/>
      <c r="P25" s="67"/>
      <c r="Q25" s="375">
        <f>SUM(Q26)</f>
        <v>774882000</v>
      </c>
      <c r="R25" s="947"/>
    </row>
    <row r="26" spans="1:21" ht="17.100000000000001" customHeight="1" x14ac:dyDescent="0.35">
      <c r="A26" s="44">
        <v>521119</v>
      </c>
      <c r="B26" s="24" t="s">
        <v>48</v>
      </c>
      <c r="C26" s="25"/>
      <c r="D26" s="25"/>
      <c r="E26" s="25"/>
      <c r="F26" s="25"/>
      <c r="G26" s="25"/>
      <c r="H26" s="25"/>
      <c r="I26" s="25"/>
      <c r="J26" s="25"/>
      <c r="K26" s="25"/>
      <c r="L26" s="45"/>
      <c r="M26" s="45"/>
      <c r="N26" s="28"/>
      <c r="O26" s="28"/>
      <c r="P26" s="28"/>
      <c r="Q26" s="394">
        <f>Q27+Q31</f>
        <v>774882000</v>
      </c>
      <c r="R26" s="454" t="s">
        <v>562</v>
      </c>
    </row>
    <row r="27" spans="1:21" ht="17.100000000000001" customHeight="1" x14ac:dyDescent="0.35">
      <c r="A27" s="44"/>
      <c r="B27" s="49" t="s">
        <v>19</v>
      </c>
      <c r="C27" s="49" t="s">
        <v>915</v>
      </c>
      <c r="D27" s="25"/>
      <c r="E27" s="25"/>
      <c r="F27" s="25"/>
      <c r="G27" s="25"/>
      <c r="H27" s="25"/>
      <c r="I27" s="25"/>
      <c r="J27" s="25"/>
      <c r="K27" s="25"/>
      <c r="L27" s="45"/>
      <c r="M27" s="45"/>
      <c r="N27" s="28"/>
      <c r="O27" s="28"/>
      <c r="P27" s="28"/>
      <c r="Q27" s="394">
        <f>SUM(Q28:Q30)</f>
        <v>524986000</v>
      </c>
      <c r="R27" s="454"/>
    </row>
    <row r="28" spans="1:21" ht="17.100000000000001" customHeight="1" x14ac:dyDescent="0.2">
      <c r="A28" s="27"/>
      <c r="B28" s="49" t="s">
        <v>20</v>
      </c>
      <c r="C28" s="49" t="s">
        <v>917</v>
      </c>
      <c r="D28" s="49"/>
      <c r="E28" s="25"/>
      <c r="F28" s="45"/>
      <c r="G28" s="45"/>
      <c r="H28" s="45"/>
      <c r="I28" s="45"/>
      <c r="J28" s="45"/>
      <c r="K28" s="45"/>
      <c r="L28" s="45"/>
      <c r="M28" s="45"/>
      <c r="N28" s="44">
        <v>2</v>
      </c>
      <c r="O28" s="51" t="s">
        <v>250</v>
      </c>
      <c r="P28" s="50">
        <v>26005000</v>
      </c>
      <c r="Q28" s="382">
        <f>N28*P28</f>
        <v>52010000</v>
      </c>
      <c r="R28" s="947"/>
    </row>
    <row r="29" spans="1:21" ht="17.100000000000001" customHeight="1" x14ac:dyDescent="0.2">
      <c r="A29" s="27"/>
      <c r="B29" s="49" t="s">
        <v>20</v>
      </c>
      <c r="C29" s="49" t="s">
        <v>918</v>
      </c>
      <c r="D29" s="49"/>
      <c r="E29" s="25"/>
      <c r="F29" s="45"/>
      <c r="G29" s="45"/>
      <c r="H29" s="45"/>
      <c r="I29" s="45"/>
      <c r="J29" s="45"/>
      <c r="K29" s="45"/>
      <c r="L29" s="45"/>
      <c r="M29" s="45"/>
      <c r="N29" s="44">
        <v>13</v>
      </c>
      <c r="O29" s="51" t="s">
        <v>250</v>
      </c>
      <c r="P29" s="50">
        <v>15697000</v>
      </c>
      <c r="Q29" s="382">
        <f>N29*P29</f>
        <v>204061000</v>
      </c>
      <c r="R29" s="947"/>
    </row>
    <row r="30" spans="1:21" ht="17.100000000000001" customHeight="1" x14ac:dyDescent="0.2">
      <c r="A30" s="27"/>
      <c r="B30" s="49" t="s">
        <v>20</v>
      </c>
      <c r="C30" s="49" t="s">
        <v>179</v>
      </c>
      <c r="D30" s="49"/>
      <c r="E30" s="25"/>
      <c r="F30" s="45"/>
      <c r="G30" s="45"/>
      <c r="H30" s="45"/>
      <c r="I30" s="45"/>
      <c r="J30" s="45"/>
      <c r="K30" s="45"/>
      <c r="L30" s="45"/>
      <c r="M30" s="45"/>
      <c r="N30" s="44">
        <v>2</v>
      </c>
      <c r="O30" s="51" t="s">
        <v>250</v>
      </c>
      <c r="P30" s="50">
        <v>134457500</v>
      </c>
      <c r="Q30" s="382">
        <f>N30*P30</f>
        <v>268915000</v>
      </c>
      <c r="R30" s="947"/>
    </row>
    <row r="31" spans="1:21" ht="17.100000000000001" customHeight="1" x14ac:dyDescent="0.2">
      <c r="A31" s="27"/>
      <c r="B31" s="49" t="s">
        <v>19</v>
      </c>
      <c r="C31" s="49" t="s">
        <v>916</v>
      </c>
      <c r="D31" s="49"/>
      <c r="E31" s="25"/>
      <c r="F31" s="45"/>
      <c r="G31" s="45"/>
      <c r="H31" s="45"/>
      <c r="I31" s="45"/>
      <c r="J31" s="45"/>
      <c r="K31" s="45"/>
      <c r="L31" s="45"/>
      <c r="M31" s="45"/>
      <c r="N31" s="44"/>
      <c r="O31" s="51"/>
      <c r="P31" s="50"/>
      <c r="Q31" s="382">
        <f>SUM(Q32:Q34)</f>
        <v>249896000</v>
      </c>
      <c r="R31" s="947"/>
    </row>
    <row r="32" spans="1:21" ht="17.100000000000001" customHeight="1" x14ac:dyDescent="0.2">
      <c r="A32" s="27"/>
      <c r="B32" s="49" t="s">
        <v>20</v>
      </c>
      <c r="C32" s="49" t="s">
        <v>917</v>
      </c>
      <c r="D32" s="49"/>
      <c r="E32" s="25"/>
      <c r="F32" s="45"/>
      <c r="G32" s="45"/>
      <c r="H32" s="45"/>
      <c r="I32" s="45"/>
      <c r="J32" s="45"/>
      <c r="K32" s="45"/>
      <c r="L32" s="45"/>
      <c r="M32" s="45"/>
      <c r="N32" s="44">
        <v>2</v>
      </c>
      <c r="O32" s="51" t="s">
        <v>250</v>
      </c>
      <c r="P32" s="50">
        <v>26005000</v>
      </c>
      <c r="Q32" s="382">
        <f>N32*P32</f>
        <v>52010000</v>
      </c>
      <c r="R32" s="947"/>
    </row>
    <row r="33" spans="1:21" ht="17.100000000000001" customHeight="1" x14ac:dyDescent="0.2">
      <c r="A33" s="27"/>
      <c r="B33" s="49" t="s">
        <v>20</v>
      </c>
      <c r="C33" s="49" t="s">
        <v>918</v>
      </c>
      <c r="D33" s="49"/>
      <c r="E33" s="25"/>
      <c r="F33" s="45"/>
      <c r="G33" s="45"/>
      <c r="H33" s="45"/>
      <c r="I33" s="45"/>
      <c r="J33" s="45"/>
      <c r="K33" s="45"/>
      <c r="L33" s="45"/>
      <c r="M33" s="45"/>
      <c r="N33" s="44">
        <v>2</v>
      </c>
      <c r="O33" s="51" t="s">
        <v>250</v>
      </c>
      <c r="P33" s="50">
        <v>15697000</v>
      </c>
      <c r="Q33" s="382">
        <f>N33*P33</f>
        <v>31394000</v>
      </c>
      <c r="R33" s="947"/>
    </row>
    <row r="34" spans="1:21" ht="17.100000000000001" customHeight="1" x14ac:dyDescent="0.2">
      <c r="A34" s="27"/>
      <c r="B34" s="49" t="s">
        <v>20</v>
      </c>
      <c r="C34" s="49" t="s">
        <v>919</v>
      </c>
      <c r="D34" s="49"/>
      <c r="E34" s="25"/>
      <c r="F34" s="45"/>
      <c r="G34" s="45"/>
      <c r="H34" s="45"/>
      <c r="I34" s="45"/>
      <c r="J34" s="45"/>
      <c r="K34" s="45"/>
      <c r="L34" s="45"/>
      <c r="M34" s="45"/>
      <c r="N34" s="44">
        <v>2</v>
      </c>
      <c r="O34" s="51" t="s">
        <v>250</v>
      </c>
      <c r="P34" s="50">
        <v>83246000</v>
      </c>
      <c r="Q34" s="382">
        <f>N34*P34</f>
        <v>166492000</v>
      </c>
      <c r="R34" s="947"/>
    </row>
    <row r="35" spans="1:21" s="129" customFormat="1" ht="17.100000000000001" customHeight="1" x14ac:dyDescent="0.2">
      <c r="A35" s="44"/>
      <c r="B35" s="49"/>
      <c r="C35" s="49"/>
      <c r="D35" s="25"/>
      <c r="E35" s="25"/>
      <c r="F35" s="25"/>
      <c r="G35" s="25"/>
      <c r="H35" s="25"/>
      <c r="I35" s="25"/>
      <c r="J35" s="25"/>
      <c r="K35" s="25"/>
      <c r="L35" s="45"/>
      <c r="M35" s="45"/>
      <c r="N35" s="573"/>
      <c r="O35" s="51"/>
      <c r="P35" s="545"/>
      <c r="Q35" s="390"/>
      <c r="R35" s="145"/>
      <c r="S35" s="517"/>
      <c r="T35" s="543"/>
      <c r="U35" s="517"/>
    </row>
    <row r="36" spans="1:21" x14ac:dyDescent="0.2">
      <c r="A36" s="27"/>
      <c r="B36" s="1102" t="s">
        <v>204</v>
      </c>
      <c r="C36" s="1103"/>
      <c r="D36" s="1103"/>
      <c r="E36" s="1103"/>
      <c r="F36" s="1103"/>
      <c r="G36" s="1103"/>
      <c r="H36" s="1103"/>
      <c r="I36" s="1103"/>
      <c r="J36" s="1103"/>
      <c r="K36" s="1103"/>
      <c r="L36" s="1103"/>
      <c r="M36" s="1104"/>
      <c r="N36" s="44"/>
      <c r="O36" s="44"/>
      <c r="P36" s="50"/>
      <c r="Q36" s="375">
        <f>Q21+Q12</f>
        <v>784062000</v>
      </c>
      <c r="R36" s="463"/>
    </row>
  </sheetData>
  <mergeCells count="10">
    <mergeCell ref="B36:M36"/>
    <mergeCell ref="R9:R10"/>
    <mergeCell ref="B11:M11"/>
    <mergeCell ref="A6:Q6"/>
    <mergeCell ref="A7:Q7"/>
    <mergeCell ref="A9:A10"/>
    <mergeCell ref="B9:M10"/>
    <mergeCell ref="N9:N10"/>
    <mergeCell ref="Q9:Q10"/>
    <mergeCell ref="B17:L17"/>
  </mergeCells>
  <pageMargins left="1.2204724409448819" right="0" top="0.55118110236220474" bottom="0.55118110236220474" header="0.31496062992125984" footer="0.31496062992125984"/>
  <pageSetup paperSize="5" orientation="landscape" horizontalDpi="4294967293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73"/>
  <sheetViews>
    <sheetView view="pageBreakPreview" topLeftCell="A63" zoomScaleNormal="100" zoomScaleSheetLayoutView="100" workbookViewId="0">
      <selection activeCell="N82" sqref="N82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1.42578125" customWidth="1"/>
    <col min="19" max="19" width="12.7109375" customWidth="1"/>
    <col min="20" max="20" width="14.140625" bestFit="1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9.75" customHeight="1" x14ac:dyDescent="0.2"/>
    <row r="7" spans="1:19" ht="20.25" x14ac:dyDescent="0.3">
      <c r="A7" s="1095" t="s">
        <v>893</v>
      </c>
      <c r="B7" s="1095"/>
      <c r="C7" s="1095"/>
      <c r="D7" s="1095"/>
      <c r="E7" s="1095"/>
      <c r="F7" s="1095"/>
      <c r="G7" s="1095"/>
      <c r="H7" s="1095"/>
      <c r="I7" s="1095"/>
      <c r="J7" s="1095"/>
      <c r="K7" s="1095"/>
      <c r="L7" s="1095"/>
      <c r="M7" s="1095"/>
      <c r="N7" s="1095"/>
      <c r="O7" s="1095"/>
      <c r="P7" s="1095"/>
      <c r="Q7" s="1095"/>
    </row>
    <row r="8" spans="1:19" ht="20.25" x14ac:dyDescent="0.3">
      <c r="A8" s="1099" t="s">
        <v>195</v>
      </c>
      <c r="B8" s="1099"/>
      <c r="C8" s="1099"/>
      <c r="D8" s="1099"/>
      <c r="E8" s="1099"/>
      <c r="F8" s="1099"/>
      <c r="G8" s="1099"/>
      <c r="H8" s="1099"/>
      <c r="I8" s="1099"/>
      <c r="J8" s="1099"/>
      <c r="K8" s="1099"/>
      <c r="L8" s="1099"/>
      <c r="M8" s="1099"/>
      <c r="N8" s="1099"/>
      <c r="O8" s="1099"/>
      <c r="P8" s="1099"/>
      <c r="Q8" s="1099"/>
    </row>
    <row r="9" spans="1:19" ht="9.75" customHeight="1" x14ac:dyDescent="0.3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</row>
    <row r="10" spans="1:19" x14ac:dyDescent="0.2">
      <c r="A10" s="1078" t="s">
        <v>1</v>
      </c>
      <c r="B10" s="1080" t="s">
        <v>2</v>
      </c>
      <c r="C10" s="1081"/>
      <c r="D10" s="1081"/>
      <c r="E10" s="1081"/>
      <c r="F10" s="1081"/>
      <c r="G10" s="1081"/>
      <c r="H10" s="1081"/>
      <c r="I10" s="1081"/>
      <c r="J10" s="1081"/>
      <c r="K10" s="1081"/>
      <c r="L10" s="1081"/>
      <c r="M10" s="1082"/>
      <c r="N10" s="1078" t="s">
        <v>0</v>
      </c>
      <c r="O10" s="464" t="s">
        <v>7</v>
      </c>
      <c r="P10" s="464" t="s">
        <v>6</v>
      </c>
      <c r="Q10" s="1080" t="s">
        <v>4</v>
      </c>
      <c r="R10" s="1086" t="s">
        <v>561</v>
      </c>
    </row>
    <row r="11" spans="1:19" x14ac:dyDescent="0.2">
      <c r="A11" s="1079"/>
      <c r="B11" s="1083"/>
      <c r="C11" s="1084"/>
      <c r="D11" s="1084"/>
      <c r="E11" s="1084"/>
      <c r="F11" s="1084"/>
      <c r="G11" s="1084"/>
      <c r="H11" s="1084"/>
      <c r="I11" s="1084"/>
      <c r="J11" s="1084"/>
      <c r="K11" s="1084"/>
      <c r="L11" s="1084"/>
      <c r="M11" s="1085"/>
      <c r="N11" s="1079"/>
      <c r="O11" s="465" t="s">
        <v>5</v>
      </c>
      <c r="P11" s="465" t="s">
        <v>3</v>
      </c>
      <c r="Q11" s="1083"/>
      <c r="R11" s="1086"/>
    </row>
    <row r="12" spans="1:19" x14ac:dyDescent="0.2">
      <c r="A12" s="1">
        <v>1</v>
      </c>
      <c r="B12" s="1087">
        <v>2</v>
      </c>
      <c r="C12" s="1088"/>
      <c r="D12" s="1088"/>
      <c r="E12" s="1088"/>
      <c r="F12" s="1088"/>
      <c r="G12" s="1088"/>
      <c r="H12" s="1088"/>
      <c r="I12" s="1088"/>
      <c r="J12" s="1088"/>
      <c r="K12" s="1088"/>
      <c r="L12" s="1088"/>
      <c r="M12" s="1089"/>
      <c r="N12" s="1">
        <v>3</v>
      </c>
      <c r="O12" s="1">
        <v>5</v>
      </c>
      <c r="P12" s="1">
        <v>6</v>
      </c>
      <c r="Q12" s="460">
        <v>7</v>
      </c>
      <c r="R12" s="463"/>
      <c r="S12" s="222"/>
    </row>
    <row r="13" spans="1:19" s="181" customFormat="1" ht="17.100000000000001" customHeight="1" x14ac:dyDescent="0.2">
      <c r="A13" s="178" t="s">
        <v>45</v>
      </c>
      <c r="B13" s="177" t="s">
        <v>46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80"/>
      <c r="O13" s="180"/>
      <c r="P13" s="180"/>
      <c r="Q13" s="353">
        <f t="shared" ref="Q13:Q18" si="0">Q14</f>
        <v>6120000</v>
      </c>
      <c r="R13" s="421"/>
    </row>
    <row r="14" spans="1:19" s="173" customFormat="1" ht="17.100000000000001" customHeight="1" x14ac:dyDescent="0.2">
      <c r="A14" s="169">
        <v>3073</v>
      </c>
      <c r="B14" s="170" t="s">
        <v>47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2"/>
      <c r="O14" s="172"/>
      <c r="P14" s="172"/>
      <c r="Q14" s="354">
        <f t="shared" si="0"/>
        <v>6120000</v>
      </c>
      <c r="R14" s="422"/>
    </row>
    <row r="15" spans="1:19" s="187" customFormat="1" ht="17.100000000000001" customHeight="1" x14ac:dyDescent="0.2">
      <c r="A15" s="183" t="s">
        <v>220</v>
      </c>
      <c r="B15" s="184" t="s">
        <v>294</v>
      </c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200">
        <v>12</v>
      </c>
      <c r="O15" s="200" t="s">
        <v>234</v>
      </c>
      <c r="P15" s="186"/>
      <c r="Q15" s="355">
        <f t="shared" si="0"/>
        <v>6120000</v>
      </c>
      <c r="R15" s="423"/>
    </row>
    <row r="16" spans="1:19" ht="17.100000000000001" customHeight="1" x14ac:dyDescent="0.2">
      <c r="A16" s="58" t="s">
        <v>44</v>
      </c>
      <c r="B16" s="12" t="s">
        <v>895</v>
      </c>
      <c r="C16" s="9"/>
      <c r="D16" s="5"/>
      <c r="E16" s="908"/>
      <c r="F16" s="908"/>
      <c r="G16" s="908"/>
      <c r="H16" s="908"/>
      <c r="I16" s="908"/>
      <c r="J16" s="908"/>
      <c r="K16" s="908"/>
      <c r="L16" s="908"/>
      <c r="M16" s="5"/>
      <c r="N16" s="1"/>
      <c r="O16" s="1"/>
      <c r="P16" s="10"/>
      <c r="Q16" s="361">
        <f t="shared" si="0"/>
        <v>6120000</v>
      </c>
      <c r="R16" s="906"/>
    </row>
    <row r="17" spans="1:21" s="129" customFormat="1" ht="17.100000000000001" customHeight="1" x14ac:dyDescent="0.2">
      <c r="A17" s="128" t="s">
        <v>101</v>
      </c>
      <c r="B17" s="85" t="s">
        <v>102</v>
      </c>
      <c r="C17" s="86"/>
      <c r="D17" s="85"/>
      <c r="E17" s="911"/>
      <c r="F17" s="911"/>
      <c r="G17" s="911"/>
      <c r="H17" s="911"/>
      <c r="I17" s="911"/>
      <c r="J17" s="911"/>
      <c r="K17" s="85"/>
      <c r="L17" s="85"/>
      <c r="M17" s="911"/>
      <c r="N17" s="128"/>
      <c r="O17" s="128"/>
      <c r="P17" s="128"/>
      <c r="Q17" s="357">
        <f t="shared" si="0"/>
        <v>6120000</v>
      </c>
      <c r="R17" s="145"/>
    </row>
    <row r="18" spans="1:21" ht="17.100000000000001" customHeight="1" x14ac:dyDescent="0.35">
      <c r="A18" s="1">
        <v>521811</v>
      </c>
      <c r="B18" s="1056" t="s">
        <v>49</v>
      </c>
      <c r="C18" s="1057"/>
      <c r="D18" s="1057"/>
      <c r="E18" s="1057"/>
      <c r="F18" s="1057"/>
      <c r="G18" s="1057"/>
      <c r="H18" s="1057"/>
      <c r="I18" s="1057"/>
      <c r="J18" s="1057"/>
      <c r="K18" s="1057"/>
      <c r="L18" s="1057"/>
      <c r="M18" s="908"/>
      <c r="N18" s="1"/>
      <c r="O18" s="1"/>
      <c r="P18" s="1"/>
      <c r="Q18" s="365">
        <f t="shared" si="0"/>
        <v>6120000</v>
      </c>
      <c r="R18" s="906" t="s">
        <v>562</v>
      </c>
    </row>
    <row r="19" spans="1:21" ht="17.100000000000001" customHeight="1" x14ac:dyDescent="0.2">
      <c r="A19" s="1"/>
      <c r="B19" s="5" t="s">
        <v>26</v>
      </c>
      <c r="C19" s="9" t="s">
        <v>611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f>SUM(N20:N20)</f>
        <v>4</v>
      </c>
      <c r="O19" s="450" t="s">
        <v>15</v>
      </c>
      <c r="P19" s="16">
        <v>1530000</v>
      </c>
      <c r="Q19" s="366">
        <f>N19*P19</f>
        <v>6120000</v>
      </c>
      <c r="R19" s="906"/>
    </row>
    <row r="20" spans="1:21" s="474" customFormat="1" ht="17.100000000000001" customHeight="1" x14ac:dyDescent="0.2">
      <c r="A20" s="475"/>
      <c r="B20" s="476"/>
      <c r="C20" s="472" t="s">
        <v>934</v>
      </c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>
        <v>4</v>
      </c>
      <c r="O20" s="450" t="s">
        <v>15</v>
      </c>
      <c r="P20" s="16">
        <v>1530000</v>
      </c>
      <c r="Q20" s="473">
        <f t="shared" ref="Q20" si="1">N20*P20</f>
        <v>6120000</v>
      </c>
      <c r="R20" s="475"/>
      <c r="S20" s="504"/>
      <c r="T20" s="548">
        <v>169830000</v>
      </c>
      <c r="U20" s="503"/>
    </row>
    <row r="21" spans="1:21" s="474" customFormat="1" ht="17.100000000000001" customHeight="1" x14ac:dyDescent="0.2">
      <c r="A21" s="475"/>
      <c r="B21" s="471"/>
      <c r="C21" s="472"/>
      <c r="D21" s="471"/>
      <c r="E21" s="477"/>
      <c r="F21" s="477"/>
      <c r="G21" s="477"/>
      <c r="H21" s="477"/>
      <c r="I21" s="477"/>
      <c r="J21" s="477"/>
      <c r="K21" s="477"/>
      <c r="L21" s="477"/>
      <c r="M21" s="471"/>
      <c r="N21" s="454"/>
      <c r="O21" s="450"/>
      <c r="P21" s="16"/>
      <c r="Q21" s="572"/>
      <c r="R21" s="475"/>
      <c r="S21" s="504"/>
      <c r="T21" s="548"/>
      <c r="U21" s="503"/>
    </row>
    <row r="22" spans="1:21" s="932" customFormat="1" ht="17.100000000000001" customHeight="1" x14ac:dyDescent="0.2">
      <c r="A22" s="923" t="s">
        <v>59</v>
      </c>
      <c r="B22" s="924" t="s">
        <v>60</v>
      </c>
      <c r="C22" s="924"/>
      <c r="D22" s="924"/>
      <c r="E22" s="924"/>
      <c r="F22" s="924"/>
      <c r="G22" s="924"/>
      <c r="H22" s="924"/>
      <c r="I22" s="924"/>
      <c r="J22" s="924"/>
      <c r="K22" s="924"/>
      <c r="L22" s="924"/>
      <c r="M22" s="924"/>
      <c r="N22" s="925"/>
      <c r="O22" s="925"/>
      <c r="P22" s="925"/>
      <c r="Q22" s="926">
        <f t="shared" ref="Q22:Q27" si="2">Q23</f>
        <v>87840000</v>
      </c>
      <c r="R22" s="942"/>
    </row>
    <row r="23" spans="1:21" ht="17.100000000000001" customHeight="1" x14ac:dyDescent="0.2">
      <c r="A23" s="168">
        <v>3128</v>
      </c>
      <c r="B23" s="166" t="s">
        <v>433</v>
      </c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93"/>
      <c r="O23" s="193"/>
      <c r="P23" s="193"/>
      <c r="Q23" s="389">
        <f t="shared" si="2"/>
        <v>87840000</v>
      </c>
      <c r="R23" s="998"/>
    </row>
    <row r="24" spans="1:21" s="181" customFormat="1" ht="17.100000000000001" customHeight="1" x14ac:dyDescent="0.2">
      <c r="A24" s="183" t="s">
        <v>838</v>
      </c>
      <c r="B24" s="184" t="s">
        <v>839</v>
      </c>
      <c r="C24" s="184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202">
        <v>12</v>
      </c>
      <c r="O24" s="202" t="s">
        <v>234</v>
      </c>
      <c r="P24" s="202"/>
      <c r="Q24" s="400">
        <f t="shared" si="2"/>
        <v>87840000</v>
      </c>
      <c r="R24" s="421"/>
    </row>
    <row r="25" spans="1:21" ht="17.100000000000001" customHeight="1" x14ac:dyDescent="0.2">
      <c r="A25" s="60" t="s">
        <v>51</v>
      </c>
      <c r="B25" s="253" t="s">
        <v>52</v>
      </c>
      <c r="C25" s="999"/>
      <c r="D25" s="999"/>
      <c r="E25" s="999"/>
      <c r="F25" s="999"/>
      <c r="G25" s="999"/>
      <c r="H25" s="999"/>
      <c r="I25" s="999"/>
      <c r="J25" s="999"/>
      <c r="K25" s="999"/>
      <c r="L25" s="999"/>
      <c r="M25" s="999"/>
      <c r="N25" s="46"/>
      <c r="O25" s="46"/>
      <c r="P25" s="46"/>
      <c r="Q25" s="356">
        <f t="shared" si="2"/>
        <v>87840000</v>
      </c>
      <c r="R25" s="998"/>
    </row>
    <row r="26" spans="1:21" ht="17.100000000000001" customHeight="1" x14ac:dyDescent="0.2">
      <c r="A26" s="128" t="s">
        <v>142</v>
      </c>
      <c r="B26" s="1008" t="s">
        <v>848</v>
      </c>
      <c r="C26" s="1012"/>
      <c r="D26" s="1012"/>
      <c r="E26" s="1012"/>
      <c r="F26" s="1012"/>
      <c r="G26" s="1012"/>
      <c r="H26" s="1012"/>
      <c r="I26" s="1012"/>
      <c r="J26" s="1012"/>
      <c r="K26" s="1012"/>
      <c r="L26" s="1012"/>
      <c r="M26" s="1012"/>
      <c r="N26" s="128"/>
      <c r="O26" s="128"/>
      <c r="P26" s="128"/>
      <c r="Q26" s="381">
        <f t="shared" si="2"/>
        <v>87840000</v>
      </c>
      <c r="R26" s="1009"/>
    </row>
    <row r="27" spans="1:21" s="276" customFormat="1" ht="17.100000000000001" customHeight="1" x14ac:dyDescent="0.35">
      <c r="A27" s="697">
        <v>521119</v>
      </c>
      <c r="B27" s="1093" t="s">
        <v>56</v>
      </c>
      <c r="C27" s="1094"/>
      <c r="D27" s="1094"/>
      <c r="E27" s="1094"/>
      <c r="F27" s="1094"/>
      <c r="G27" s="1094"/>
      <c r="H27" s="1094"/>
      <c r="I27" s="1094"/>
      <c r="J27" s="1094"/>
      <c r="K27" s="1094"/>
      <c r="L27" s="1094"/>
      <c r="M27" s="18"/>
      <c r="N27" s="958"/>
      <c r="O27" s="958"/>
      <c r="P27" s="958"/>
      <c r="Q27" s="959">
        <f t="shared" si="2"/>
        <v>87840000</v>
      </c>
      <c r="R27" s="705" t="s">
        <v>562</v>
      </c>
    </row>
    <row r="28" spans="1:21" s="962" customFormat="1" ht="17.100000000000001" customHeight="1" x14ac:dyDescent="0.2">
      <c r="A28" s="20"/>
      <c r="B28" s="305" t="s">
        <v>19</v>
      </c>
      <c r="C28" s="18" t="s">
        <v>32</v>
      </c>
      <c r="D28" s="18"/>
      <c r="E28" s="42"/>
      <c r="F28" s="18"/>
      <c r="G28" s="19"/>
      <c r="H28" s="19"/>
      <c r="I28" s="19"/>
      <c r="J28" s="19"/>
      <c r="K28" s="19"/>
      <c r="L28" s="19"/>
      <c r="M28" s="19"/>
      <c r="N28" s="20"/>
      <c r="O28" s="20"/>
      <c r="P28" s="21"/>
      <c r="Q28" s="402">
        <f>Q30</f>
        <v>87840000</v>
      </c>
      <c r="R28" s="960"/>
      <c r="S28" s="961"/>
    </row>
    <row r="29" spans="1:21" s="1005" customFormat="1" x14ac:dyDescent="0.2">
      <c r="A29" s="749"/>
      <c r="B29" s="700"/>
      <c r="C29" s="700" t="s">
        <v>696</v>
      </c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4"/>
      <c r="O29" s="274"/>
      <c r="P29" s="274"/>
      <c r="Q29" s="1003"/>
      <c r="R29" s="1004"/>
    </row>
    <row r="30" spans="1:21" s="276" customFormat="1" x14ac:dyDescent="0.2">
      <c r="A30" s="749"/>
      <c r="B30" s="1006"/>
      <c r="C30" s="700" t="s">
        <v>240</v>
      </c>
      <c r="D30" s="272" t="s">
        <v>118</v>
      </c>
      <c r="E30" s="271">
        <v>6</v>
      </c>
      <c r="F30" s="272" t="s">
        <v>605</v>
      </c>
      <c r="G30" s="272" t="s">
        <v>11</v>
      </c>
      <c r="H30" s="271">
        <v>366</v>
      </c>
      <c r="I30" s="272" t="s">
        <v>322</v>
      </c>
      <c r="J30" s="272" t="s">
        <v>119</v>
      </c>
      <c r="K30" s="271"/>
      <c r="L30" s="271"/>
      <c r="M30" s="271"/>
      <c r="N30" s="1007">
        <f>E30*H30</f>
        <v>2196</v>
      </c>
      <c r="O30" s="697" t="s">
        <v>366</v>
      </c>
      <c r="P30" s="1007">
        <v>40000</v>
      </c>
      <c r="Q30" s="701">
        <f>N30*P30</f>
        <v>87840000</v>
      </c>
      <c r="R30" s="434"/>
    </row>
    <row r="31" spans="1:21" s="474" customFormat="1" ht="17.100000000000001" customHeight="1" x14ac:dyDescent="0.2">
      <c r="A31" s="475"/>
      <c r="B31" s="471"/>
      <c r="C31" s="472"/>
      <c r="D31" s="471"/>
      <c r="E31" s="477"/>
      <c r="F31" s="477"/>
      <c r="G31" s="477"/>
      <c r="H31" s="477"/>
      <c r="I31" s="477"/>
      <c r="J31" s="477"/>
      <c r="K31" s="477"/>
      <c r="L31" s="477"/>
      <c r="M31" s="471"/>
      <c r="N31" s="454"/>
      <c r="O31" s="450"/>
      <c r="P31" s="16"/>
      <c r="Q31" s="572"/>
      <c r="R31" s="475"/>
      <c r="S31" s="504"/>
      <c r="T31" s="548"/>
      <c r="U31" s="503"/>
    </row>
    <row r="32" spans="1:21" ht="17.100000000000001" customHeight="1" x14ac:dyDescent="0.2">
      <c r="A32" s="27"/>
      <c r="B32" s="49"/>
      <c r="C32" s="52"/>
      <c r="D32" s="455"/>
      <c r="E32" s="45"/>
      <c r="F32" s="455"/>
      <c r="G32" s="455"/>
      <c r="H32" s="45"/>
      <c r="I32" s="455"/>
      <c r="J32" s="455"/>
      <c r="K32" s="45"/>
      <c r="L32" s="45"/>
      <c r="M32" s="25"/>
      <c r="N32" s="43"/>
      <c r="O32" s="51"/>
      <c r="P32" s="50"/>
      <c r="Q32" s="382"/>
      <c r="R32" s="573"/>
      <c r="S32" s="420"/>
      <c r="T32" s="544"/>
      <c r="U32" s="420"/>
    </row>
    <row r="33" spans="1:18" s="276" customFormat="1" ht="17.100000000000001" customHeight="1" x14ac:dyDescent="0.2">
      <c r="A33" s="923" t="s">
        <v>65</v>
      </c>
      <c r="B33" s="924" t="s">
        <v>66</v>
      </c>
      <c r="C33" s="924"/>
      <c r="D33" s="924"/>
      <c r="E33" s="924"/>
      <c r="F33" s="924"/>
      <c r="G33" s="924"/>
      <c r="H33" s="924"/>
      <c r="I33" s="924"/>
      <c r="J33" s="924"/>
      <c r="K33" s="924"/>
      <c r="L33" s="924"/>
      <c r="M33" s="924"/>
      <c r="N33" s="925"/>
      <c r="O33" s="925"/>
      <c r="P33" s="925"/>
      <c r="Q33" s="926">
        <f>Q34</f>
        <v>400998000</v>
      </c>
      <c r="R33" s="434"/>
    </row>
    <row r="34" spans="1:18" ht="17.100000000000001" customHeight="1" x14ac:dyDescent="0.2">
      <c r="A34" s="205">
        <v>3142</v>
      </c>
      <c r="B34" s="206" t="s">
        <v>458</v>
      </c>
      <c r="C34" s="207"/>
      <c r="D34" s="206"/>
      <c r="E34" s="167"/>
      <c r="F34" s="167"/>
      <c r="G34" s="167"/>
      <c r="H34" s="167"/>
      <c r="I34" s="167"/>
      <c r="J34" s="167"/>
      <c r="K34" s="167"/>
      <c r="L34" s="167"/>
      <c r="M34" s="206"/>
      <c r="N34" s="208"/>
      <c r="O34" s="168"/>
      <c r="P34" s="209"/>
      <c r="Q34" s="389">
        <f>Q36+Q96</f>
        <v>400998000</v>
      </c>
      <c r="R34" s="947"/>
    </row>
    <row r="35" spans="1:18" ht="17.100000000000001" customHeight="1" x14ac:dyDescent="0.2">
      <c r="A35" s="210" t="s">
        <v>887</v>
      </c>
      <c r="B35" s="211" t="s">
        <v>888</v>
      </c>
      <c r="C35" s="212"/>
      <c r="D35" s="213"/>
      <c r="E35" s="185"/>
      <c r="F35" s="185"/>
      <c r="G35" s="185"/>
      <c r="H35" s="185"/>
      <c r="I35" s="185"/>
      <c r="J35" s="185"/>
      <c r="K35" s="185"/>
      <c r="L35" s="185"/>
      <c r="M35" s="213"/>
      <c r="N35" s="234">
        <v>12</v>
      </c>
      <c r="O35" s="200" t="s">
        <v>460</v>
      </c>
      <c r="P35" s="214"/>
      <c r="Q35" s="400">
        <f>Q36</f>
        <v>400998000</v>
      </c>
      <c r="R35" s="947"/>
    </row>
    <row r="36" spans="1:18" ht="17.100000000000001" customHeight="1" x14ac:dyDescent="0.2">
      <c r="A36" s="60" t="s">
        <v>51</v>
      </c>
      <c r="B36" s="253" t="s">
        <v>52</v>
      </c>
      <c r="C36" s="949"/>
      <c r="D36" s="949"/>
      <c r="E36" s="949"/>
      <c r="F36" s="949"/>
      <c r="G36" s="949"/>
      <c r="H36" s="949"/>
      <c r="I36" s="949"/>
      <c r="J36" s="949"/>
      <c r="K36" s="949"/>
      <c r="L36" s="949"/>
      <c r="M36" s="949"/>
      <c r="N36" s="46"/>
      <c r="O36" s="46"/>
      <c r="P36" s="46"/>
      <c r="Q36" s="356">
        <f>Q37+Q42+Q54+Q59</f>
        <v>400998000</v>
      </c>
      <c r="R36" s="947"/>
    </row>
    <row r="37" spans="1:18" ht="17.100000000000001" customHeight="1" x14ac:dyDescent="0.2">
      <c r="A37" s="137" t="s">
        <v>181</v>
      </c>
      <c r="B37" s="946" t="s">
        <v>461</v>
      </c>
      <c r="C37" s="946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1"/>
      <c r="O37" s="81"/>
      <c r="P37" s="81"/>
      <c r="Q37" s="357">
        <f>Q38</f>
        <v>234240000</v>
      </c>
      <c r="R37" s="947"/>
    </row>
    <row r="38" spans="1:18" ht="17.100000000000001" customHeight="1" x14ac:dyDescent="0.35">
      <c r="A38" s="63">
        <v>521112</v>
      </c>
      <c r="B38" s="162" t="s">
        <v>62</v>
      </c>
      <c r="C38" s="253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4"/>
      <c r="O38" s="44"/>
      <c r="P38" s="44"/>
      <c r="Q38" s="417">
        <f>Q40</f>
        <v>234240000</v>
      </c>
      <c r="R38" s="454" t="s">
        <v>562</v>
      </c>
    </row>
    <row r="39" spans="1:18" s="61" customFormat="1" ht="17.100000000000001" customHeight="1" x14ac:dyDescent="0.2">
      <c r="A39" s="60"/>
      <c r="B39" s="121" t="s">
        <v>19</v>
      </c>
      <c r="C39" s="121" t="s">
        <v>889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4"/>
      <c r="O39" s="44"/>
      <c r="P39" s="44"/>
      <c r="Q39" s="356"/>
      <c r="R39" s="432"/>
    </row>
    <row r="40" spans="1:18" ht="17.100000000000001" customHeight="1" x14ac:dyDescent="0.2">
      <c r="A40" s="60"/>
      <c r="B40" s="253"/>
      <c r="C40" s="121" t="s">
        <v>240</v>
      </c>
      <c r="D40" s="455" t="s">
        <v>118</v>
      </c>
      <c r="E40" s="45">
        <v>16</v>
      </c>
      <c r="F40" s="455" t="s">
        <v>605</v>
      </c>
      <c r="G40" s="455" t="s">
        <v>11</v>
      </c>
      <c r="H40" s="45">
        <v>366</v>
      </c>
      <c r="I40" s="455" t="s">
        <v>322</v>
      </c>
      <c r="J40" s="455" t="s">
        <v>119</v>
      </c>
      <c r="K40" s="45"/>
      <c r="L40" s="45"/>
      <c r="M40" s="45"/>
      <c r="N40" s="78">
        <f>E40*H40</f>
        <v>5856</v>
      </c>
      <c r="O40" s="51" t="s">
        <v>366</v>
      </c>
      <c r="P40" s="78">
        <v>40000</v>
      </c>
      <c r="Q40" s="358">
        <f>N40*P40</f>
        <v>234240000</v>
      </c>
      <c r="R40" s="947"/>
    </row>
    <row r="41" spans="1:18" ht="17.100000000000001" customHeight="1" x14ac:dyDescent="0.2">
      <c r="A41" s="60"/>
      <c r="B41" s="253"/>
      <c r="C41" s="121"/>
      <c r="D41" s="455"/>
      <c r="E41" s="45"/>
      <c r="F41" s="455"/>
      <c r="G41" s="455"/>
      <c r="H41" s="45"/>
      <c r="I41" s="455"/>
      <c r="J41" s="455"/>
      <c r="K41" s="45"/>
      <c r="L41" s="45"/>
      <c r="M41" s="45"/>
      <c r="N41" s="78"/>
      <c r="O41" s="51"/>
      <c r="P41" s="78"/>
      <c r="Q41" s="358"/>
      <c r="R41" s="947"/>
    </row>
    <row r="42" spans="1:18" ht="17.100000000000001" customHeight="1" x14ac:dyDescent="0.2">
      <c r="A42" s="137" t="s">
        <v>69</v>
      </c>
      <c r="B42" s="946" t="s">
        <v>261</v>
      </c>
      <c r="C42" s="126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163"/>
      <c r="O42" s="81"/>
      <c r="P42" s="163"/>
      <c r="Q42" s="357">
        <f>Q43</f>
        <v>68400000</v>
      </c>
      <c r="R42" s="947"/>
    </row>
    <row r="43" spans="1:18" ht="17.100000000000001" customHeight="1" x14ac:dyDescent="0.35">
      <c r="A43" s="63">
        <v>521112</v>
      </c>
      <c r="B43" s="121" t="s">
        <v>19</v>
      </c>
      <c r="C43" s="121" t="s">
        <v>890</v>
      </c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4"/>
      <c r="O43" s="44"/>
      <c r="P43" s="44"/>
      <c r="Q43" s="417">
        <f>SUM(Q44:Q52)</f>
        <v>68400000</v>
      </c>
      <c r="R43" s="454" t="s">
        <v>562</v>
      </c>
    </row>
    <row r="44" spans="1:18" s="54" customFormat="1" ht="17.100000000000001" customHeight="1" x14ac:dyDescent="0.2">
      <c r="A44" s="1"/>
      <c r="B44" s="8"/>
      <c r="C44" s="9" t="s">
        <v>232</v>
      </c>
      <c r="D44" s="5"/>
      <c r="E44" s="42"/>
      <c r="F44" s="5"/>
      <c r="G44" s="948"/>
      <c r="H44" s="948"/>
      <c r="I44" s="948"/>
      <c r="J44" s="948"/>
      <c r="K44" s="948"/>
      <c r="L44" s="948"/>
      <c r="M44" s="948"/>
      <c r="N44" s="20">
        <v>190</v>
      </c>
      <c r="O44" s="20" t="s">
        <v>366</v>
      </c>
      <c r="P44" s="4">
        <v>40000</v>
      </c>
      <c r="Q44" s="403">
        <f>N44*P44</f>
        <v>7600000</v>
      </c>
      <c r="R44" s="435"/>
    </row>
    <row r="45" spans="1:18" s="54" customFormat="1" ht="17.100000000000001" customHeight="1" x14ac:dyDescent="0.2">
      <c r="A45" s="1"/>
      <c r="B45" s="8"/>
      <c r="C45" s="9" t="s">
        <v>281</v>
      </c>
      <c r="D45" s="5"/>
      <c r="E45" s="42"/>
      <c r="F45" s="5"/>
      <c r="G45" s="948"/>
      <c r="H45" s="948"/>
      <c r="I45" s="948"/>
      <c r="J45" s="948"/>
      <c r="K45" s="948"/>
      <c r="L45" s="948"/>
      <c r="M45" s="948"/>
      <c r="N45" s="20">
        <v>190</v>
      </c>
      <c r="O45" s="20" t="s">
        <v>366</v>
      </c>
      <c r="P45" s="17">
        <v>40000</v>
      </c>
      <c r="Q45" s="403">
        <f t="shared" ref="Q45:Q52" si="3">N45*P45</f>
        <v>7600000</v>
      </c>
      <c r="R45" s="435"/>
    </row>
    <row r="46" spans="1:18" s="54" customFormat="1" ht="17.100000000000001" customHeight="1" x14ac:dyDescent="0.2">
      <c r="A46" s="1"/>
      <c r="B46" s="8"/>
      <c r="C46" s="9" t="s">
        <v>282</v>
      </c>
      <c r="D46" s="5"/>
      <c r="E46" s="42"/>
      <c r="F46" s="5"/>
      <c r="G46" s="948"/>
      <c r="H46" s="948"/>
      <c r="I46" s="948"/>
      <c r="J46" s="948"/>
      <c r="K46" s="948"/>
      <c r="L46" s="948"/>
      <c r="M46" s="948"/>
      <c r="N46" s="20">
        <v>190</v>
      </c>
      <c r="O46" s="20" t="s">
        <v>366</v>
      </c>
      <c r="P46" s="4">
        <v>40000</v>
      </c>
      <c r="Q46" s="403">
        <f t="shared" si="3"/>
        <v>7600000</v>
      </c>
      <c r="R46" s="435"/>
    </row>
    <row r="47" spans="1:18" s="54" customFormat="1" ht="17.100000000000001" customHeight="1" x14ac:dyDescent="0.2">
      <c r="A47" s="11"/>
      <c r="B47" s="125"/>
      <c r="C47" s="9" t="s">
        <v>283</v>
      </c>
      <c r="D47" s="456"/>
      <c r="E47" s="456"/>
      <c r="F47" s="456"/>
      <c r="G47" s="456"/>
      <c r="H47" s="456"/>
      <c r="I47" s="456"/>
      <c r="J47" s="456"/>
      <c r="K47" s="456"/>
      <c r="L47" s="456"/>
      <c r="M47" s="456"/>
      <c r="N47" s="20">
        <v>190</v>
      </c>
      <c r="O47" s="20" t="s">
        <v>366</v>
      </c>
      <c r="P47" s="17">
        <v>40000</v>
      </c>
      <c r="Q47" s="403">
        <f t="shared" si="3"/>
        <v>7600000</v>
      </c>
      <c r="R47" s="435"/>
    </row>
    <row r="48" spans="1:18" s="54" customFormat="1" ht="17.100000000000001" customHeight="1" x14ac:dyDescent="0.2">
      <c r="A48" s="104"/>
      <c r="B48" s="125"/>
      <c r="C48" s="9" t="s">
        <v>284</v>
      </c>
      <c r="D48" s="456"/>
      <c r="E48" s="456"/>
      <c r="F48" s="456"/>
      <c r="G48" s="456"/>
      <c r="H48" s="456"/>
      <c r="I48" s="456"/>
      <c r="J48" s="456"/>
      <c r="K48" s="456"/>
      <c r="L48" s="456"/>
      <c r="M48" s="456"/>
      <c r="N48" s="20">
        <v>190</v>
      </c>
      <c r="O48" s="20" t="s">
        <v>366</v>
      </c>
      <c r="P48" s="4">
        <v>40000</v>
      </c>
      <c r="Q48" s="403">
        <f t="shared" si="3"/>
        <v>7600000</v>
      </c>
      <c r="R48" s="435"/>
    </row>
    <row r="49" spans="1:18" s="54" customFormat="1" ht="17.100000000000001" customHeight="1" x14ac:dyDescent="0.2">
      <c r="A49" s="104"/>
      <c r="B49" s="125"/>
      <c r="C49" s="9" t="s">
        <v>285</v>
      </c>
      <c r="D49" s="456"/>
      <c r="E49" s="456"/>
      <c r="F49" s="456"/>
      <c r="G49" s="456"/>
      <c r="H49" s="456"/>
      <c r="I49" s="456"/>
      <c r="J49" s="456"/>
      <c r="K49" s="456"/>
      <c r="L49" s="456"/>
      <c r="M49" s="456"/>
      <c r="N49" s="20">
        <v>190</v>
      </c>
      <c r="O49" s="20" t="s">
        <v>366</v>
      </c>
      <c r="P49" s="17">
        <v>40000</v>
      </c>
      <c r="Q49" s="403">
        <f t="shared" si="3"/>
        <v>7600000</v>
      </c>
      <c r="R49" s="435"/>
    </row>
    <row r="50" spans="1:18" s="54" customFormat="1" ht="17.100000000000001" customHeight="1" x14ac:dyDescent="0.2">
      <c r="A50" s="104"/>
      <c r="B50" s="125"/>
      <c r="C50" s="9" t="s">
        <v>286</v>
      </c>
      <c r="D50" s="456"/>
      <c r="E50" s="456"/>
      <c r="F50" s="456"/>
      <c r="G50" s="456"/>
      <c r="H50" s="456"/>
      <c r="I50" s="456"/>
      <c r="J50" s="456"/>
      <c r="K50" s="456"/>
      <c r="L50" s="456"/>
      <c r="M50" s="456"/>
      <c r="N50" s="20">
        <v>190</v>
      </c>
      <c r="O50" s="20" t="s">
        <v>366</v>
      </c>
      <c r="P50" s="4">
        <v>40000</v>
      </c>
      <c r="Q50" s="403">
        <f t="shared" si="3"/>
        <v>7600000</v>
      </c>
      <c r="R50" s="435"/>
    </row>
    <row r="51" spans="1:18" s="54" customFormat="1" ht="17.100000000000001" customHeight="1" x14ac:dyDescent="0.2">
      <c r="A51" s="104"/>
      <c r="B51" s="125"/>
      <c r="C51" s="9" t="s">
        <v>287</v>
      </c>
      <c r="D51" s="456"/>
      <c r="E51" s="456"/>
      <c r="F51" s="456"/>
      <c r="G51" s="456"/>
      <c r="H51" s="456"/>
      <c r="I51" s="456"/>
      <c r="J51" s="456"/>
      <c r="K51" s="456"/>
      <c r="L51" s="456"/>
      <c r="M51" s="456"/>
      <c r="N51" s="20">
        <v>190</v>
      </c>
      <c r="O51" s="20" t="s">
        <v>366</v>
      </c>
      <c r="P51" s="17">
        <v>40000</v>
      </c>
      <c r="Q51" s="403">
        <f t="shared" si="3"/>
        <v>7600000</v>
      </c>
      <c r="R51" s="435"/>
    </row>
    <row r="52" spans="1:18" s="54" customFormat="1" ht="17.100000000000001" customHeight="1" x14ac:dyDescent="0.2">
      <c r="A52" s="104"/>
      <c r="B52" s="125"/>
      <c r="C52" s="9" t="s">
        <v>288</v>
      </c>
      <c r="D52" s="456"/>
      <c r="E52" s="456"/>
      <c r="F52" s="456"/>
      <c r="G52" s="456"/>
      <c r="H52" s="456"/>
      <c r="I52" s="456"/>
      <c r="J52" s="456"/>
      <c r="K52" s="456"/>
      <c r="L52" s="456"/>
      <c r="M52" s="456"/>
      <c r="N52" s="20">
        <v>190</v>
      </c>
      <c r="O52" s="20" t="s">
        <v>366</v>
      </c>
      <c r="P52" s="4">
        <v>40000</v>
      </c>
      <c r="Q52" s="403">
        <f t="shared" si="3"/>
        <v>7600000</v>
      </c>
      <c r="R52" s="435"/>
    </row>
    <row r="53" spans="1:18" ht="17.100000000000001" customHeight="1" x14ac:dyDescent="0.2">
      <c r="A53" s="60"/>
      <c r="B53" s="253"/>
      <c r="C53" s="949"/>
      <c r="D53" s="949"/>
      <c r="E53" s="949"/>
      <c r="F53" s="949"/>
      <c r="G53" s="949"/>
      <c r="H53" s="949"/>
      <c r="I53" s="949"/>
      <c r="J53" s="949"/>
      <c r="K53" s="949"/>
      <c r="L53" s="949"/>
      <c r="M53" s="949"/>
      <c r="N53" s="46"/>
      <c r="O53" s="46"/>
      <c r="P53" s="46"/>
      <c r="Q53" s="356"/>
      <c r="R53" s="947"/>
    </row>
    <row r="54" spans="1:18" ht="17.100000000000001" customHeight="1" x14ac:dyDescent="0.2">
      <c r="A54" s="145" t="s">
        <v>180</v>
      </c>
      <c r="B54" s="65" t="s">
        <v>264</v>
      </c>
      <c r="C54" s="65"/>
      <c r="D54" s="65"/>
      <c r="E54" s="950"/>
      <c r="F54" s="950"/>
      <c r="G54" s="950"/>
      <c r="H54" s="950"/>
      <c r="I54" s="950"/>
      <c r="J54" s="950"/>
      <c r="K54" s="950"/>
      <c r="L54" s="950"/>
      <c r="M54" s="65"/>
      <c r="N54" s="151"/>
      <c r="O54" s="137"/>
      <c r="P54" s="152"/>
      <c r="Q54" s="375">
        <f>Q55</f>
        <v>76128000</v>
      </c>
      <c r="R54" s="947"/>
    </row>
    <row r="55" spans="1:18" ht="17.100000000000001" customHeight="1" x14ac:dyDescent="0.35">
      <c r="A55" s="947">
        <v>521119</v>
      </c>
      <c r="B55" s="49" t="s">
        <v>56</v>
      </c>
      <c r="C55" s="49"/>
      <c r="D55" s="25"/>
      <c r="E55" s="45"/>
      <c r="F55" s="45"/>
      <c r="G55" s="45"/>
      <c r="H55" s="45"/>
      <c r="I55" s="45"/>
      <c r="J55" s="45"/>
      <c r="K55" s="45"/>
      <c r="L55" s="45"/>
      <c r="M55" s="25"/>
      <c r="N55" s="43"/>
      <c r="O55" s="44"/>
      <c r="P55" s="50"/>
      <c r="Q55" s="394">
        <f>Q57</f>
        <v>76128000</v>
      </c>
      <c r="R55" s="454" t="s">
        <v>562</v>
      </c>
    </row>
    <row r="56" spans="1:18" s="129" customFormat="1" ht="17.100000000000001" customHeight="1" x14ac:dyDescent="0.2">
      <c r="A56" s="27"/>
      <c r="B56" s="49" t="s">
        <v>19</v>
      </c>
      <c r="C56" s="49" t="s">
        <v>339</v>
      </c>
      <c r="D56" s="25"/>
      <c r="E56" s="45"/>
      <c r="F56" s="45"/>
      <c r="G56" s="45"/>
      <c r="H56" s="45"/>
      <c r="I56" s="45"/>
      <c r="J56" s="45"/>
      <c r="K56" s="45"/>
      <c r="L56" s="45"/>
      <c r="M56" s="25"/>
      <c r="N56" s="43"/>
      <c r="O56" s="44"/>
      <c r="P56" s="50"/>
      <c r="Q56" s="382"/>
      <c r="R56" s="145"/>
    </row>
    <row r="57" spans="1:18" ht="17.100000000000001" customHeight="1" x14ac:dyDescent="0.2">
      <c r="A57" s="27"/>
      <c r="B57" s="49"/>
      <c r="C57" s="52" t="s">
        <v>22</v>
      </c>
      <c r="D57" s="455" t="s">
        <v>118</v>
      </c>
      <c r="E57" s="45">
        <v>16</v>
      </c>
      <c r="F57" s="455" t="s">
        <v>605</v>
      </c>
      <c r="G57" s="455" t="s">
        <v>11</v>
      </c>
      <c r="H57" s="45">
        <v>366</v>
      </c>
      <c r="I57" s="455" t="s">
        <v>322</v>
      </c>
      <c r="J57" s="455" t="s">
        <v>119</v>
      </c>
      <c r="K57" s="45"/>
      <c r="L57" s="45"/>
      <c r="M57" s="25"/>
      <c r="N57" s="43">
        <f>E57*H57</f>
        <v>5856</v>
      </c>
      <c r="O57" s="51" t="s">
        <v>366</v>
      </c>
      <c r="P57" s="50">
        <v>13000</v>
      </c>
      <c r="Q57" s="382">
        <f>N57*P57</f>
        <v>76128000</v>
      </c>
      <c r="R57" s="947"/>
    </row>
    <row r="58" spans="1:18" ht="17.100000000000001" customHeight="1" x14ac:dyDescent="0.2">
      <c r="A58" s="27"/>
      <c r="B58" s="49"/>
      <c r="C58" s="49"/>
      <c r="D58" s="25"/>
      <c r="E58" s="45"/>
      <c r="F58" s="45"/>
      <c r="G58" s="45"/>
      <c r="H58" s="45"/>
      <c r="I58" s="45"/>
      <c r="J58" s="45"/>
      <c r="K58" s="45"/>
      <c r="L58" s="45"/>
      <c r="M58" s="25"/>
      <c r="N58" s="43"/>
      <c r="O58" s="44"/>
      <c r="P58" s="50"/>
      <c r="Q58" s="382"/>
      <c r="R58" s="947"/>
    </row>
    <row r="59" spans="1:18" ht="17.100000000000001" customHeight="1" x14ac:dyDescent="0.2">
      <c r="A59" s="145" t="s">
        <v>68</v>
      </c>
      <c r="B59" s="65" t="s">
        <v>265</v>
      </c>
      <c r="C59" s="65"/>
      <c r="D59" s="65"/>
      <c r="E59" s="950"/>
      <c r="F59" s="950"/>
      <c r="G59" s="950"/>
      <c r="H59" s="950"/>
      <c r="I59" s="950"/>
      <c r="J59" s="950"/>
      <c r="K59" s="950"/>
      <c r="L59" s="950"/>
      <c r="M59" s="65"/>
      <c r="N59" s="151"/>
      <c r="O59" s="137"/>
      <c r="P59" s="152"/>
      <c r="Q59" s="375">
        <f>Q60</f>
        <v>22230000</v>
      </c>
      <c r="R59" s="947"/>
    </row>
    <row r="60" spans="1:18" ht="17.100000000000001" customHeight="1" x14ac:dyDescent="0.35">
      <c r="A60" s="947">
        <v>521119</v>
      </c>
      <c r="B60" s="49" t="s">
        <v>56</v>
      </c>
      <c r="C60" s="49"/>
      <c r="D60" s="25"/>
      <c r="E60" s="45"/>
      <c r="F60" s="45"/>
      <c r="G60" s="45"/>
      <c r="H60" s="45"/>
      <c r="I60" s="45"/>
      <c r="J60" s="45"/>
      <c r="K60" s="45"/>
      <c r="L60" s="45"/>
      <c r="M60" s="25"/>
      <c r="N60" s="43"/>
      <c r="O60" s="44"/>
      <c r="P60" s="50"/>
      <c r="Q60" s="394">
        <f>SUM(Q62:Q70)</f>
        <v>22230000</v>
      </c>
      <c r="R60" s="454" t="s">
        <v>562</v>
      </c>
    </row>
    <row r="61" spans="1:18" s="129" customFormat="1" ht="17.100000000000001" customHeight="1" x14ac:dyDescent="0.2">
      <c r="A61" s="27"/>
      <c r="B61" s="49" t="s">
        <v>19</v>
      </c>
      <c r="C61" s="49" t="s">
        <v>339</v>
      </c>
      <c r="D61" s="25"/>
      <c r="E61" s="45"/>
      <c r="F61" s="45"/>
      <c r="G61" s="45"/>
      <c r="H61" s="45"/>
      <c r="I61" s="45"/>
      <c r="J61" s="45"/>
      <c r="K61" s="45"/>
      <c r="L61" s="45"/>
      <c r="M61" s="25"/>
      <c r="N61" s="43"/>
      <c r="O61" s="44"/>
      <c r="P61" s="50"/>
      <c r="Q61" s="382"/>
      <c r="R61" s="145"/>
    </row>
    <row r="62" spans="1:18" s="54" customFormat="1" ht="17.100000000000001" customHeight="1" x14ac:dyDescent="0.2">
      <c r="A62" s="1"/>
      <c r="B62" s="8"/>
      <c r="C62" s="9" t="s">
        <v>232</v>
      </c>
      <c r="D62" s="5"/>
      <c r="E62" s="42"/>
      <c r="F62" s="5"/>
      <c r="G62" s="948"/>
      <c r="H62" s="948"/>
      <c r="I62" s="948"/>
      <c r="J62" s="948"/>
      <c r="K62" s="948"/>
      <c r="L62" s="948"/>
      <c r="M62" s="948"/>
      <c r="N62" s="20">
        <v>190</v>
      </c>
      <c r="O62" s="20" t="s">
        <v>366</v>
      </c>
      <c r="P62" s="4">
        <v>13000</v>
      </c>
      <c r="Q62" s="403">
        <f>N62*P62</f>
        <v>2470000</v>
      </c>
      <c r="R62" s="435"/>
    </row>
    <row r="63" spans="1:18" s="54" customFormat="1" ht="17.100000000000001" customHeight="1" x14ac:dyDescent="0.2">
      <c r="A63" s="1"/>
      <c r="B63" s="8"/>
      <c r="C63" s="9" t="s">
        <v>281</v>
      </c>
      <c r="D63" s="5"/>
      <c r="E63" s="42"/>
      <c r="F63" s="5"/>
      <c r="G63" s="948"/>
      <c r="H63" s="948"/>
      <c r="I63" s="948"/>
      <c r="J63" s="948"/>
      <c r="K63" s="948"/>
      <c r="L63" s="948"/>
      <c r="M63" s="948"/>
      <c r="N63" s="20">
        <v>190</v>
      </c>
      <c r="O63" s="20" t="s">
        <v>366</v>
      </c>
      <c r="P63" s="17">
        <v>13000</v>
      </c>
      <c r="Q63" s="403">
        <f t="shared" ref="Q63:Q70" si="4">N63*P63</f>
        <v>2470000</v>
      </c>
      <c r="R63" s="435"/>
    </row>
    <row r="64" spans="1:18" s="54" customFormat="1" ht="17.100000000000001" customHeight="1" x14ac:dyDescent="0.2">
      <c r="A64" s="1"/>
      <c r="B64" s="8"/>
      <c r="C64" s="9" t="s">
        <v>282</v>
      </c>
      <c r="D64" s="5"/>
      <c r="E64" s="42"/>
      <c r="F64" s="5"/>
      <c r="G64" s="948"/>
      <c r="H64" s="948"/>
      <c r="I64" s="948"/>
      <c r="J64" s="948"/>
      <c r="K64" s="948"/>
      <c r="L64" s="948"/>
      <c r="M64" s="948"/>
      <c r="N64" s="20">
        <v>190</v>
      </c>
      <c r="O64" s="20" t="s">
        <v>366</v>
      </c>
      <c r="P64" s="4">
        <v>13000</v>
      </c>
      <c r="Q64" s="403">
        <f t="shared" si="4"/>
        <v>2470000</v>
      </c>
      <c r="R64" s="435"/>
    </row>
    <row r="65" spans="1:18" s="54" customFormat="1" ht="17.100000000000001" customHeight="1" x14ac:dyDescent="0.2">
      <c r="A65" s="11"/>
      <c r="B65" s="125"/>
      <c r="C65" s="9" t="s">
        <v>283</v>
      </c>
      <c r="D65" s="456"/>
      <c r="E65" s="456"/>
      <c r="F65" s="456"/>
      <c r="G65" s="456"/>
      <c r="H65" s="456"/>
      <c r="I65" s="456"/>
      <c r="J65" s="456"/>
      <c r="K65" s="456"/>
      <c r="L65" s="456"/>
      <c r="M65" s="456"/>
      <c r="N65" s="20">
        <v>190</v>
      </c>
      <c r="O65" s="20" t="s">
        <v>366</v>
      </c>
      <c r="P65" s="17">
        <v>13000</v>
      </c>
      <c r="Q65" s="403">
        <f t="shared" si="4"/>
        <v>2470000</v>
      </c>
      <c r="R65" s="435"/>
    </row>
    <row r="66" spans="1:18" s="54" customFormat="1" ht="17.100000000000001" customHeight="1" x14ac:dyDescent="0.2">
      <c r="A66" s="104"/>
      <c r="B66" s="125"/>
      <c r="C66" s="9" t="s">
        <v>284</v>
      </c>
      <c r="D66" s="456"/>
      <c r="E66" s="456"/>
      <c r="F66" s="456"/>
      <c r="G66" s="456"/>
      <c r="H66" s="456"/>
      <c r="I66" s="456"/>
      <c r="J66" s="456"/>
      <c r="K66" s="456"/>
      <c r="L66" s="456"/>
      <c r="M66" s="456"/>
      <c r="N66" s="20">
        <v>190</v>
      </c>
      <c r="O66" s="20" t="s">
        <v>366</v>
      </c>
      <c r="P66" s="4">
        <v>13000</v>
      </c>
      <c r="Q66" s="403">
        <f t="shared" si="4"/>
        <v>2470000</v>
      </c>
      <c r="R66" s="435"/>
    </row>
    <row r="67" spans="1:18" s="54" customFormat="1" ht="17.100000000000001" customHeight="1" x14ac:dyDescent="0.2">
      <c r="A67" s="104"/>
      <c r="B67" s="125"/>
      <c r="C67" s="9" t="s">
        <v>285</v>
      </c>
      <c r="D67" s="456"/>
      <c r="E67" s="456"/>
      <c r="F67" s="456"/>
      <c r="G67" s="456"/>
      <c r="H67" s="456"/>
      <c r="I67" s="456"/>
      <c r="J67" s="456"/>
      <c r="K67" s="456"/>
      <c r="L67" s="456"/>
      <c r="M67" s="456"/>
      <c r="N67" s="20">
        <v>190</v>
      </c>
      <c r="O67" s="20" t="s">
        <v>366</v>
      </c>
      <c r="P67" s="17">
        <v>13000</v>
      </c>
      <c r="Q67" s="403">
        <f t="shared" si="4"/>
        <v>2470000</v>
      </c>
      <c r="R67" s="435"/>
    </row>
    <row r="68" spans="1:18" s="54" customFormat="1" ht="17.100000000000001" customHeight="1" x14ac:dyDescent="0.2">
      <c r="A68" s="104"/>
      <c r="B68" s="125"/>
      <c r="C68" s="9" t="s">
        <v>286</v>
      </c>
      <c r="D68" s="456"/>
      <c r="E68" s="456"/>
      <c r="F68" s="456"/>
      <c r="G68" s="456"/>
      <c r="H68" s="456"/>
      <c r="I68" s="456"/>
      <c r="J68" s="456"/>
      <c r="K68" s="456"/>
      <c r="L68" s="456"/>
      <c r="M68" s="456"/>
      <c r="N68" s="20">
        <v>190</v>
      </c>
      <c r="O68" s="20" t="s">
        <v>366</v>
      </c>
      <c r="P68" s="4">
        <v>13000</v>
      </c>
      <c r="Q68" s="403">
        <f t="shared" si="4"/>
        <v>2470000</v>
      </c>
      <c r="R68" s="435"/>
    </row>
    <row r="69" spans="1:18" s="54" customFormat="1" ht="17.100000000000001" customHeight="1" x14ac:dyDescent="0.2">
      <c r="A69" s="104"/>
      <c r="B69" s="125"/>
      <c r="C69" s="9" t="s">
        <v>287</v>
      </c>
      <c r="D69" s="456"/>
      <c r="E69" s="456"/>
      <c r="F69" s="456"/>
      <c r="G69" s="456"/>
      <c r="H69" s="456"/>
      <c r="I69" s="456"/>
      <c r="J69" s="456"/>
      <c r="K69" s="456"/>
      <c r="L69" s="456"/>
      <c r="M69" s="456"/>
      <c r="N69" s="20">
        <v>190</v>
      </c>
      <c r="O69" s="20" t="s">
        <v>366</v>
      </c>
      <c r="P69" s="17">
        <v>13000</v>
      </c>
      <c r="Q69" s="403">
        <f t="shared" si="4"/>
        <v>2470000</v>
      </c>
      <c r="R69" s="435"/>
    </row>
    <row r="70" spans="1:18" s="54" customFormat="1" ht="17.100000000000001" customHeight="1" x14ac:dyDescent="0.2">
      <c r="A70" s="104"/>
      <c r="B70" s="125"/>
      <c r="C70" s="9" t="s">
        <v>288</v>
      </c>
      <c r="D70" s="456"/>
      <c r="E70" s="456"/>
      <c r="F70" s="456"/>
      <c r="G70" s="456"/>
      <c r="H70" s="456"/>
      <c r="I70" s="456"/>
      <c r="J70" s="456"/>
      <c r="K70" s="456"/>
      <c r="L70" s="456"/>
      <c r="M70" s="456"/>
      <c r="N70" s="20">
        <v>190</v>
      </c>
      <c r="O70" s="20" t="s">
        <v>366</v>
      </c>
      <c r="P70" s="4">
        <v>13000</v>
      </c>
      <c r="Q70" s="403">
        <f t="shared" si="4"/>
        <v>2470000</v>
      </c>
      <c r="R70" s="435"/>
    </row>
    <row r="71" spans="1:18" s="54" customFormat="1" ht="17.100000000000001" customHeight="1" x14ac:dyDescent="0.2">
      <c r="A71" s="104"/>
      <c r="B71" s="125"/>
      <c r="C71" s="9"/>
      <c r="D71" s="456"/>
      <c r="E71" s="456"/>
      <c r="F71" s="456"/>
      <c r="G71" s="456"/>
      <c r="H71" s="456"/>
      <c r="I71" s="456"/>
      <c r="J71" s="456"/>
      <c r="K71" s="456"/>
      <c r="L71" s="456"/>
      <c r="M71" s="456"/>
      <c r="N71" s="20"/>
      <c r="O71" s="20"/>
      <c r="P71" s="4"/>
      <c r="Q71" s="403"/>
      <c r="R71" s="435"/>
    </row>
    <row r="72" spans="1:18" x14ac:dyDescent="0.2">
      <c r="A72" s="27"/>
      <c r="B72" s="1102" t="s">
        <v>204</v>
      </c>
      <c r="C72" s="1103"/>
      <c r="D72" s="1103"/>
      <c r="E72" s="1103"/>
      <c r="F72" s="1103"/>
      <c r="G72" s="1103"/>
      <c r="H72" s="1103"/>
      <c r="I72" s="1103"/>
      <c r="J72" s="1103"/>
      <c r="K72" s="1103"/>
      <c r="L72" s="1103"/>
      <c r="M72" s="1104"/>
      <c r="N72" s="43"/>
      <c r="O72" s="44"/>
      <c r="P72" s="50"/>
      <c r="Q72" s="375">
        <f>Q33+Q22+Q13</f>
        <v>494958000</v>
      </c>
      <c r="R72" s="463"/>
    </row>
    <row r="73" spans="1:18" s="57" customFormat="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</row>
  </sheetData>
  <mergeCells count="11">
    <mergeCell ref="B72:M72"/>
    <mergeCell ref="R10:R11"/>
    <mergeCell ref="B12:M12"/>
    <mergeCell ref="A7:Q7"/>
    <mergeCell ref="A8:Q8"/>
    <mergeCell ref="A10:A11"/>
    <mergeCell ref="B10:M11"/>
    <mergeCell ref="N10:N11"/>
    <mergeCell ref="Q10:Q11"/>
    <mergeCell ref="B18:L18"/>
    <mergeCell ref="B27:L27"/>
  </mergeCells>
  <pageMargins left="1.2204724409448819" right="0" top="0.55118110236220474" bottom="0.55118110236220474" header="0.31496062992125984" footer="0.31496062992125984"/>
  <pageSetup paperSize="5" orientation="landscape" horizontalDpi="4294967294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12"/>
  <sheetViews>
    <sheetView view="pageBreakPreview" topLeftCell="A200" zoomScale="98" zoomScaleNormal="98" zoomScaleSheetLayoutView="98" workbookViewId="0">
      <selection activeCell="R6" sqref="R6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9" customWidth="1"/>
    <col min="19" max="19" width="12.7109375" customWidth="1"/>
    <col min="20" max="20" width="12.5703125" bestFit="1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273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x14ac:dyDescent="0.2">
      <c r="A8" s="1078" t="s">
        <v>1</v>
      </c>
      <c r="B8" s="1080" t="s">
        <v>2</v>
      </c>
      <c r="C8" s="1081"/>
      <c r="D8" s="1081"/>
      <c r="E8" s="1081"/>
      <c r="F8" s="1081"/>
      <c r="G8" s="1081"/>
      <c r="H8" s="1081"/>
      <c r="I8" s="1081"/>
      <c r="J8" s="1081"/>
      <c r="K8" s="1081"/>
      <c r="L8" s="1081"/>
      <c r="M8" s="1082"/>
      <c r="N8" s="1078" t="s">
        <v>0</v>
      </c>
      <c r="O8" s="452" t="s">
        <v>7</v>
      </c>
      <c r="P8" s="452" t="s">
        <v>6</v>
      </c>
      <c r="Q8" s="1080" t="s">
        <v>4</v>
      </c>
      <c r="R8" s="1086" t="s">
        <v>561</v>
      </c>
    </row>
    <row r="9" spans="1:19" x14ac:dyDescent="0.2">
      <c r="A9" s="1079"/>
      <c r="B9" s="1083"/>
      <c r="C9" s="1084"/>
      <c r="D9" s="1084"/>
      <c r="E9" s="1084"/>
      <c r="F9" s="1084"/>
      <c r="G9" s="1084"/>
      <c r="H9" s="1084"/>
      <c r="I9" s="1084"/>
      <c r="J9" s="1084"/>
      <c r="K9" s="1084"/>
      <c r="L9" s="1084"/>
      <c r="M9" s="1085"/>
      <c r="N9" s="1079"/>
      <c r="O9" s="453" t="s">
        <v>5</v>
      </c>
      <c r="P9" s="453" t="s">
        <v>3</v>
      </c>
      <c r="Q9" s="1083"/>
      <c r="R9" s="1086"/>
    </row>
    <row r="10" spans="1:19" x14ac:dyDescent="0.2">
      <c r="A10" s="1">
        <v>1</v>
      </c>
      <c r="B10" s="1087">
        <v>2</v>
      </c>
      <c r="C10" s="1088"/>
      <c r="D10" s="1088"/>
      <c r="E10" s="1088"/>
      <c r="F10" s="1088"/>
      <c r="G10" s="1088"/>
      <c r="H10" s="1088"/>
      <c r="I10" s="1088"/>
      <c r="J10" s="1088"/>
      <c r="K10" s="1088"/>
      <c r="L10" s="1088"/>
      <c r="M10" s="1089"/>
      <c r="N10" s="1">
        <v>3</v>
      </c>
      <c r="O10" s="1">
        <v>5</v>
      </c>
      <c r="P10" s="1">
        <v>6</v>
      </c>
      <c r="Q10" s="447">
        <v>7</v>
      </c>
      <c r="R10" s="451"/>
      <c r="S10" s="222"/>
    </row>
    <row r="11" spans="1:19" s="181" customFormat="1" ht="17.100000000000001" customHeight="1" x14ac:dyDescent="0.2">
      <c r="A11" s="178" t="s">
        <v>45</v>
      </c>
      <c r="B11" s="177" t="s">
        <v>46</v>
      </c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80"/>
      <c r="O11" s="180"/>
      <c r="P11" s="180"/>
      <c r="Q11" s="353">
        <f>Q12</f>
        <v>195084000</v>
      </c>
      <c r="R11" s="421"/>
    </row>
    <row r="12" spans="1:19" s="173" customFormat="1" ht="17.100000000000001" customHeight="1" x14ac:dyDescent="0.2">
      <c r="A12" s="169">
        <v>3073</v>
      </c>
      <c r="B12" s="170" t="s">
        <v>47</v>
      </c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2"/>
      <c r="O12" s="172"/>
      <c r="P12" s="172"/>
      <c r="Q12" s="354">
        <f>Q13+Q19</f>
        <v>195084000</v>
      </c>
      <c r="R12" s="422"/>
    </row>
    <row r="13" spans="1:19" s="187" customFormat="1" ht="17.100000000000001" customHeight="1" x14ac:dyDescent="0.2">
      <c r="A13" s="183" t="s">
        <v>703</v>
      </c>
      <c r="B13" s="184" t="s">
        <v>704</v>
      </c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200">
        <v>12</v>
      </c>
      <c r="O13" s="200" t="s">
        <v>894</v>
      </c>
      <c r="P13" s="186"/>
      <c r="Q13" s="355">
        <f>Q14</f>
        <v>1800000</v>
      </c>
      <c r="R13" s="423"/>
    </row>
    <row r="14" spans="1:19" ht="17.100000000000001" customHeight="1" x14ac:dyDescent="0.2">
      <c r="A14" s="58" t="s">
        <v>51</v>
      </c>
      <c r="B14" s="12" t="s">
        <v>52</v>
      </c>
      <c r="C14" s="9"/>
      <c r="D14" s="5"/>
      <c r="E14" s="787"/>
      <c r="F14" s="787"/>
      <c r="G14" s="787"/>
      <c r="H14" s="787"/>
      <c r="I14" s="787"/>
      <c r="J14" s="787"/>
      <c r="K14" s="787"/>
      <c r="L14" s="787"/>
      <c r="M14" s="5"/>
      <c r="N14" s="1"/>
      <c r="O14" s="1"/>
      <c r="P14" s="10"/>
      <c r="Q14" s="361">
        <f>Q15</f>
        <v>1800000</v>
      </c>
      <c r="R14" s="788"/>
    </row>
    <row r="15" spans="1:19" s="129" customFormat="1" ht="17.100000000000001" customHeight="1" x14ac:dyDescent="0.2">
      <c r="A15" s="130" t="s">
        <v>564</v>
      </c>
      <c r="B15" s="85" t="s">
        <v>705</v>
      </c>
      <c r="C15" s="86"/>
      <c r="D15" s="85"/>
      <c r="E15" s="792"/>
      <c r="F15" s="792"/>
      <c r="G15" s="792"/>
      <c r="H15" s="792"/>
      <c r="I15" s="792"/>
      <c r="J15" s="792"/>
      <c r="K15" s="792"/>
      <c r="L15" s="792"/>
      <c r="M15" s="85"/>
      <c r="N15" s="128"/>
      <c r="O15" s="128"/>
      <c r="P15" s="131"/>
      <c r="Q15" s="368">
        <f>Q16</f>
        <v>1800000</v>
      </c>
      <c r="R15" s="145"/>
    </row>
    <row r="16" spans="1:19" ht="17.100000000000001" customHeight="1" x14ac:dyDescent="0.35">
      <c r="A16" s="450">
        <v>521115</v>
      </c>
      <c r="B16" s="5" t="s">
        <v>706</v>
      </c>
      <c r="C16" s="9"/>
      <c r="D16" s="5"/>
      <c r="E16" s="787"/>
      <c r="F16" s="787"/>
      <c r="G16" s="787"/>
      <c r="H16" s="787"/>
      <c r="I16" s="787"/>
      <c r="J16" s="787"/>
      <c r="K16" s="787"/>
      <c r="L16" s="787"/>
      <c r="M16" s="5"/>
      <c r="N16" s="1"/>
      <c r="O16" s="1"/>
      <c r="P16" s="14"/>
      <c r="Q16" s="369">
        <f>Q17</f>
        <v>1800000</v>
      </c>
      <c r="R16" s="454" t="s">
        <v>562</v>
      </c>
    </row>
    <row r="17" spans="1:21" ht="17.100000000000001" customHeight="1" x14ac:dyDescent="0.2">
      <c r="A17" s="72"/>
      <c r="B17" s="5" t="s">
        <v>19</v>
      </c>
      <c r="C17" s="5" t="s">
        <v>211</v>
      </c>
      <c r="D17" s="5" t="s">
        <v>9</v>
      </c>
      <c r="E17" s="787">
        <v>1</v>
      </c>
      <c r="F17" s="787" t="s">
        <v>213</v>
      </c>
      <c r="G17" s="787" t="s">
        <v>11</v>
      </c>
      <c r="H17" s="787">
        <v>12</v>
      </c>
      <c r="I17" s="787" t="s">
        <v>214</v>
      </c>
      <c r="J17" s="5" t="s">
        <v>14</v>
      </c>
      <c r="K17" s="787"/>
      <c r="L17" s="787"/>
      <c r="M17" s="5"/>
      <c r="N17" s="1">
        <f t="shared" ref="N17" si="0">E17*H17</f>
        <v>12</v>
      </c>
      <c r="O17" s="1" t="s">
        <v>23</v>
      </c>
      <c r="P17" s="14">
        <v>150000</v>
      </c>
      <c r="Q17" s="370">
        <f>P17*N17</f>
        <v>1800000</v>
      </c>
      <c r="R17" s="788"/>
    </row>
    <row r="18" spans="1:21" ht="17.100000000000001" customHeight="1" x14ac:dyDescent="0.2">
      <c r="A18" s="72"/>
      <c r="B18" s="5"/>
      <c r="C18" s="5"/>
      <c r="D18" s="5"/>
      <c r="E18" s="795"/>
      <c r="F18" s="795"/>
      <c r="G18" s="795"/>
      <c r="H18" s="795"/>
      <c r="I18" s="795"/>
      <c r="J18" s="5"/>
      <c r="K18" s="795"/>
      <c r="L18" s="795"/>
      <c r="M18" s="5"/>
      <c r="N18" s="1"/>
      <c r="O18" s="1"/>
      <c r="P18" s="14"/>
      <c r="Q18" s="370"/>
      <c r="R18" s="793"/>
    </row>
    <row r="19" spans="1:21" s="187" customFormat="1" ht="17.100000000000001" customHeight="1" x14ac:dyDescent="0.2">
      <c r="A19" s="183" t="s">
        <v>220</v>
      </c>
      <c r="B19" s="184" t="s">
        <v>294</v>
      </c>
      <c r="C19" s="185"/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N19" s="200">
        <v>12</v>
      </c>
      <c r="O19" s="200" t="s">
        <v>234</v>
      </c>
      <c r="P19" s="186"/>
      <c r="Q19" s="355">
        <f>Q20</f>
        <v>193284000</v>
      </c>
      <c r="R19" s="423"/>
    </row>
    <row r="20" spans="1:21" ht="17.100000000000001" customHeight="1" x14ac:dyDescent="0.2">
      <c r="A20" s="58" t="s">
        <v>44</v>
      </c>
      <c r="B20" s="12" t="s">
        <v>295</v>
      </c>
      <c r="C20" s="9"/>
      <c r="D20" s="5"/>
      <c r="E20" s="795"/>
      <c r="F20" s="795"/>
      <c r="G20" s="795"/>
      <c r="H20" s="795"/>
      <c r="I20" s="795"/>
      <c r="J20" s="795"/>
      <c r="K20" s="795"/>
      <c r="L20" s="795"/>
      <c r="M20" s="5"/>
      <c r="N20" s="1"/>
      <c r="O20" s="1"/>
      <c r="P20" s="10"/>
      <c r="Q20" s="361">
        <f>Q21+Q25+Q29</f>
        <v>193284000</v>
      </c>
      <c r="R20" s="793"/>
    </row>
    <row r="21" spans="1:21" s="129" customFormat="1" ht="17.100000000000001" customHeight="1" x14ac:dyDescent="0.2">
      <c r="A21" s="153" t="s">
        <v>138</v>
      </c>
      <c r="B21" s="100" t="s">
        <v>139</v>
      </c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54"/>
      <c r="O21" s="154"/>
      <c r="P21" s="154"/>
      <c r="Q21" s="362">
        <f>Q23</f>
        <v>35964000</v>
      </c>
      <c r="R21" s="145"/>
    </row>
    <row r="22" spans="1:21" ht="17.100000000000001" customHeight="1" x14ac:dyDescent="0.35">
      <c r="A22" s="94">
        <v>522112</v>
      </c>
      <c r="B22" s="41" t="s">
        <v>140</v>
      </c>
      <c r="C22" s="39"/>
      <c r="D22" s="39"/>
      <c r="E22" s="95"/>
      <c r="F22" s="95"/>
      <c r="G22" s="95"/>
      <c r="H22" s="95"/>
      <c r="I22" s="95"/>
      <c r="J22" s="95"/>
      <c r="K22" s="95"/>
      <c r="L22" s="95"/>
      <c r="M22" s="98"/>
      <c r="N22" s="96"/>
      <c r="O22" s="96"/>
      <c r="P22" s="96"/>
      <c r="Q22" s="363">
        <f>Q23</f>
        <v>35964000</v>
      </c>
      <c r="R22" s="793"/>
    </row>
    <row r="23" spans="1:21" ht="17.100000000000001" customHeight="1" x14ac:dyDescent="0.2">
      <c r="A23" s="96"/>
      <c r="B23" s="101" t="s">
        <v>20</v>
      </c>
      <c r="C23" s="95" t="s">
        <v>620</v>
      </c>
      <c r="D23" s="95"/>
      <c r="E23" s="5"/>
      <c r="F23" s="95"/>
      <c r="G23" s="98"/>
      <c r="H23" s="98"/>
      <c r="I23" s="98"/>
      <c r="J23" s="98"/>
      <c r="K23" s="98"/>
      <c r="L23" s="98"/>
      <c r="M23" s="95"/>
      <c r="N23" s="94">
        <v>1</v>
      </c>
      <c r="O23" s="94" t="s">
        <v>366</v>
      </c>
      <c r="P23" s="40">
        <v>35964000</v>
      </c>
      <c r="Q23" s="364">
        <f>N23*P23</f>
        <v>35964000</v>
      </c>
      <c r="R23" s="793" t="s">
        <v>562</v>
      </c>
    </row>
    <row r="24" spans="1:21" ht="17.100000000000001" customHeight="1" x14ac:dyDescent="0.2">
      <c r="A24" s="94"/>
      <c r="B24" s="95"/>
      <c r="C24" s="95"/>
      <c r="D24" s="95"/>
      <c r="E24" s="5"/>
      <c r="F24" s="95"/>
      <c r="G24" s="98"/>
      <c r="H24" s="98"/>
      <c r="I24" s="98"/>
      <c r="J24" s="98"/>
      <c r="K24" s="98"/>
      <c r="L24" s="98"/>
      <c r="M24" s="98"/>
      <c r="N24" s="94"/>
      <c r="O24" s="94"/>
      <c r="P24" s="76"/>
      <c r="Q24" s="364"/>
      <c r="R24" s="793"/>
    </row>
    <row r="25" spans="1:21" s="129" customFormat="1" ht="17.100000000000001" customHeight="1" x14ac:dyDescent="0.2">
      <c r="A25" s="128" t="s">
        <v>101</v>
      </c>
      <c r="B25" s="85" t="s">
        <v>102</v>
      </c>
      <c r="C25" s="86"/>
      <c r="D25" s="85"/>
      <c r="E25" s="911"/>
      <c r="F25" s="911"/>
      <c r="G25" s="911"/>
      <c r="H25" s="911"/>
      <c r="I25" s="911"/>
      <c r="J25" s="911"/>
      <c r="K25" s="85"/>
      <c r="L25" s="85"/>
      <c r="M25" s="911"/>
      <c r="N25" s="128"/>
      <c r="O25" s="128"/>
      <c r="P25" s="128"/>
      <c r="Q25" s="357">
        <f>Q26</f>
        <v>6120000</v>
      </c>
      <c r="R25" s="145"/>
    </row>
    <row r="26" spans="1:21" ht="17.100000000000001" customHeight="1" x14ac:dyDescent="0.35">
      <c r="A26" s="1">
        <v>521811</v>
      </c>
      <c r="B26" s="1056" t="s">
        <v>49</v>
      </c>
      <c r="C26" s="1057"/>
      <c r="D26" s="1057"/>
      <c r="E26" s="1057"/>
      <c r="F26" s="1057"/>
      <c r="G26" s="1057"/>
      <c r="H26" s="1057"/>
      <c r="I26" s="1057"/>
      <c r="J26" s="1057"/>
      <c r="K26" s="1057"/>
      <c r="L26" s="1057"/>
      <c r="M26" s="908"/>
      <c r="N26" s="1"/>
      <c r="O26" s="1"/>
      <c r="P26" s="1"/>
      <c r="Q26" s="365">
        <f>Q27</f>
        <v>6120000</v>
      </c>
      <c r="R26" s="906" t="s">
        <v>562</v>
      </c>
    </row>
    <row r="27" spans="1:21" ht="17.100000000000001" customHeight="1" x14ac:dyDescent="0.2">
      <c r="A27" s="1"/>
      <c r="B27" s="5" t="s">
        <v>26</v>
      </c>
      <c r="C27" s="9" t="s">
        <v>611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450"/>
      <c r="O27" s="450"/>
      <c r="P27" s="16"/>
      <c r="Q27" s="366">
        <f>Q28</f>
        <v>6120000</v>
      </c>
      <c r="R27" s="906"/>
    </row>
    <row r="28" spans="1:21" s="474" customFormat="1" ht="17.100000000000001" customHeight="1" x14ac:dyDescent="0.2">
      <c r="A28" s="475"/>
      <c r="B28" s="476"/>
      <c r="C28" s="472" t="s">
        <v>935</v>
      </c>
      <c r="D28" s="471"/>
      <c r="E28" s="477"/>
      <c r="F28" s="477"/>
      <c r="G28" s="477"/>
      <c r="H28" s="477"/>
      <c r="I28" s="477"/>
      <c r="J28" s="477"/>
      <c r="K28" s="477"/>
      <c r="L28" s="477"/>
      <c r="M28" s="471"/>
      <c r="N28" s="454">
        <v>4</v>
      </c>
      <c r="O28" s="450" t="s">
        <v>15</v>
      </c>
      <c r="P28" s="16">
        <v>1530000</v>
      </c>
      <c r="Q28" s="473">
        <f t="shared" ref="Q28" si="1">N28*P28</f>
        <v>6120000</v>
      </c>
      <c r="R28" s="475"/>
      <c r="S28" s="504"/>
      <c r="T28" s="544"/>
      <c r="U28" s="503"/>
    </row>
    <row r="29" spans="1:21" s="129" customFormat="1" ht="17.100000000000001" customHeight="1" x14ac:dyDescent="0.2">
      <c r="A29" s="128" t="s">
        <v>707</v>
      </c>
      <c r="B29" s="85" t="s">
        <v>708</v>
      </c>
      <c r="C29" s="86"/>
      <c r="D29" s="85"/>
      <c r="E29" s="1017"/>
      <c r="F29" s="1017"/>
      <c r="G29" s="1017"/>
      <c r="H29" s="1017"/>
      <c r="I29" s="1017"/>
      <c r="J29" s="1017"/>
      <c r="K29" s="85"/>
      <c r="L29" s="85"/>
      <c r="M29" s="1017"/>
      <c r="N29" s="128"/>
      <c r="O29" s="128"/>
      <c r="P29" s="128"/>
      <c r="Q29" s="357">
        <f>Q30</f>
        <v>151200000</v>
      </c>
      <c r="R29" s="145"/>
    </row>
    <row r="30" spans="1:21" ht="17.100000000000001" customHeight="1" x14ac:dyDescent="0.35">
      <c r="A30" s="1">
        <v>522119</v>
      </c>
      <c r="B30" s="1056" t="s">
        <v>709</v>
      </c>
      <c r="C30" s="1057"/>
      <c r="D30" s="1057"/>
      <c r="E30" s="1057"/>
      <c r="F30" s="1057"/>
      <c r="G30" s="1057"/>
      <c r="H30" s="1057"/>
      <c r="I30" s="1057"/>
      <c r="J30" s="1057"/>
      <c r="K30" s="1057"/>
      <c r="L30" s="1057"/>
      <c r="M30" s="1014"/>
      <c r="N30" s="1"/>
      <c r="O30" s="1"/>
      <c r="P30" s="1"/>
      <c r="Q30" s="365">
        <f>SUM(Q34:Q42:Q32)</f>
        <v>151200000</v>
      </c>
      <c r="R30" s="1013" t="s">
        <v>562</v>
      </c>
    </row>
    <row r="31" spans="1:21" ht="17.100000000000001" customHeight="1" x14ac:dyDescent="0.2">
      <c r="A31" s="72"/>
      <c r="B31" s="5" t="s">
        <v>19</v>
      </c>
      <c r="C31" s="5" t="s">
        <v>144</v>
      </c>
      <c r="D31" s="5"/>
      <c r="E31" s="1014"/>
      <c r="F31" s="1014"/>
      <c r="G31" s="1014"/>
      <c r="H31" s="1014"/>
      <c r="I31" s="1014"/>
      <c r="J31" s="5"/>
      <c r="K31" s="1014"/>
      <c r="L31" s="1014"/>
      <c r="M31" s="5"/>
      <c r="N31" s="1"/>
      <c r="O31" s="1"/>
      <c r="P31" s="14"/>
      <c r="Q31" s="370">
        <f>Q32</f>
        <v>86400000</v>
      </c>
      <c r="R31" s="1013"/>
    </row>
    <row r="32" spans="1:21" ht="17.100000000000001" customHeight="1" x14ac:dyDescent="0.2">
      <c r="A32" s="72"/>
      <c r="B32" s="5"/>
      <c r="C32" s="9" t="s">
        <v>923</v>
      </c>
      <c r="D32" s="5" t="s">
        <v>9</v>
      </c>
      <c r="E32" s="1014">
        <v>12</v>
      </c>
      <c r="F32" s="1014" t="s">
        <v>710</v>
      </c>
      <c r="G32" s="1014" t="s">
        <v>11</v>
      </c>
      <c r="H32" s="1014">
        <v>12</v>
      </c>
      <c r="I32" s="1014" t="s">
        <v>214</v>
      </c>
      <c r="J32" s="5" t="s">
        <v>14</v>
      </c>
      <c r="K32" s="1014"/>
      <c r="L32" s="1014"/>
      <c r="M32" s="5"/>
      <c r="N32" s="1">
        <f>E32*H32</f>
        <v>144</v>
      </c>
      <c r="O32" s="1" t="s">
        <v>710</v>
      </c>
      <c r="P32" s="14">
        <v>600000</v>
      </c>
      <c r="Q32" s="370">
        <f>N32*P32</f>
        <v>86400000</v>
      </c>
      <c r="R32" s="1013"/>
    </row>
    <row r="33" spans="1:18" ht="17.100000000000001" customHeight="1" x14ac:dyDescent="0.2">
      <c r="A33" s="1"/>
      <c r="B33" s="5" t="s">
        <v>19</v>
      </c>
      <c r="C33" s="5" t="s">
        <v>297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450"/>
      <c r="O33" s="450"/>
      <c r="P33" s="16"/>
      <c r="Q33" s="366"/>
      <c r="R33" s="1013"/>
    </row>
    <row r="34" spans="1:18" ht="17.100000000000001" customHeight="1" x14ac:dyDescent="0.2">
      <c r="A34" s="1"/>
      <c r="B34" s="5"/>
      <c r="C34" s="9" t="s">
        <v>232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450">
        <v>12</v>
      </c>
      <c r="O34" s="450" t="s">
        <v>234</v>
      </c>
      <c r="P34" s="16">
        <v>600000</v>
      </c>
      <c r="Q34" s="366">
        <f t="shared" ref="Q34:Q42" si="2">N34*P34</f>
        <v>7200000</v>
      </c>
      <c r="R34" s="1013"/>
    </row>
    <row r="35" spans="1:18" ht="17.100000000000001" customHeight="1" x14ac:dyDescent="0.2">
      <c r="A35" s="1"/>
      <c r="B35" s="5"/>
      <c r="C35" s="9" t="s">
        <v>282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450">
        <v>12</v>
      </c>
      <c r="O35" s="450" t="s">
        <v>234</v>
      </c>
      <c r="P35" s="16">
        <v>600000</v>
      </c>
      <c r="Q35" s="366">
        <f t="shared" si="2"/>
        <v>7200000</v>
      </c>
      <c r="R35" s="1013"/>
    </row>
    <row r="36" spans="1:18" ht="17.100000000000001" customHeight="1" x14ac:dyDescent="0.2">
      <c r="A36" s="1"/>
      <c r="B36" s="5"/>
      <c r="C36" s="9" t="s">
        <v>281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450">
        <v>12</v>
      </c>
      <c r="O36" s="450" t="s">
        <v>234</v>
      </c>
      <c r="P36" s="16">
        <v>600000</v>
      </c>
      <c r="Q36" s="366">
        <f t="shared" si="2"/>
        <v>7200000</v>
      </c>
      <c r="R36" s="1013"/>
    </row>
    <row r="37" spans="1:18" ht="17.100000000000001" customHeight="1" x14ac:dyDescent="0.2">
      <c r="A37" s="1"/>
      <c r="B37" s="5"/>
      <c r="C37" s="9" t="s">
        <v>283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450">
        <v>12</v>
      </c>
      <c r="O37" s="450" t="s">
        <v>234</v>
      </c>
      <c r="P37" s="16">
        <v>600000</v>
      </c>
      <c r="Q37" s="366">
        <f t="shared" si="2"/>
        <v>7200000</v>
      </c>
      <c r="R37" s="1013"/>
    </row>
    <row r="38" spans="1:18" ht="17.100000000000001" customHeight="1" x14ac:dyDescent="0.2">
      <c r="A38" s="1"/>
      <c r="B38" s="5"/>
      <c r="C38" s="9" t="s">
        <v>284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450">
        <v>12</v>
      </c>
      <c r="O38" s="450" t="s">
        <v>234</v>
      </c>
      <c r="P38" s="16">
        <v>600000</v>
      </c>
      <c r="Q38" s="366">
        <f t="shared" si="2"/>
        <v>7200000</v>
      </c>
      <c r="R38" s="1013"/>
    </row>
    <row r="39" spans="1:18" ht="17.100000000000001" customHeight="1" x14ac:dyDescent="0.2">
      <c r="A39" s="1"/>
      <c r="B39" s="5"/>
      <c r="C39" s="9" t="s">
        <v>287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450">
        <v>12</v>
      </c>
      <c r="O39" s="450" t="s">
        <v>234</v>
      </c>
      <c r="P39" s="16">
        <v>600000</v>
      </c>
      <c r="Q39" s="366">
        <f t="shared" si="2"/>
        <v>7200000</v>
      </c>
      <c r="R39" s="1013"/>
    </row>
    <row r="40" spans="1:18" ht="17.100000000000001" customHeight="1" x14ac:dyDescent="0.2">
      <c r="A40" s="1"/>
      <c r="B40" s="5"/>
      <c r="C40" s="9" t="s">
        <v>285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450">
        <v>12</v>
      </c>
      <c r="O40" s="450" t="s">
        <v>234</v>
      </c>
      <c r="P40" s="16">
        <v>600000</v>
      </c>
      <c r="Q40" s="366">
        <f t="shared" si="2"/>
        <v>7200000</v>
      </c>
      <c r="R40" s="1013"/>
    </row>
    <row r="41" spans="1:18" ht="17.100000000000001" customHeight="1" x14ac:dyDescent="0.2">
      <c r="A41" s="1"/>
      <c r="B41" s="5"/>
      <c r="C41" s="9" t="s">
        <v>563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450">
        <v>12</v>
      </c>
      <c r="O41" s="450" t="s">
        <v>234</v>
      </c>
      <c r="P41" s="16">
        <v>600000</v>
      </c>
      <c r="Q41" s="366">
        <f t="shared" si="2"/>
        <v>7200000</v>
      </c>
      <c r="R41" s="1013"/>
    </row>
    <row r="42" spans="1:18" ht="17.100000000000001" customHeight="1" x14ac:dyDescent="0.2">
      <c r="A42" s="1"/>
      <c r="B42" s="5"/>
      <c r="C42" s="9" t="s">
        <v>286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450">
        <v>12</v>
      </c>
      <c r="O42" s="450" t="s">
        <v>234</v>
      </c>
      <c r="P42" s="16">
        <v>600000</v>
      </c>
      <c r="Q42" s="366">
        <f t="shared" si="2"/>
        <v>7200000</v>
      </c>
      <c r="R42" s="1013"/>
    </row>
    <row r="43" spans="1:18" ht="17.100000000000001" customHeight="1" x14ac:dyDescent="0.2">
      <c r="A43" s="1"/>
      <c r="B43" s="5"/>
      <c r="C43" s="9"/>
      <c r="D43" s="5"/>
      <c r="E43" s="5"/>
      <c r="F43" s="5"/>
      <c r="G43" s="5"/>
      <c r="H43" s="5"/>
      <c r="I43" s="5"/>
      <c r="J43" s="5"/>
      <c r="K43" s="5"/>
      <c r="L43" s="5"/>
      <c r="M43" s="5"/>
      <c r="N43" s="450"/>
      <c r="O43" s="450"/>
      <c r="P43" s="16"/>
      <c r="Q43" s="366"/>
      <c r="R43" s="793"/>
    </row>
    <row r="44" spans="1:18" s="805" customFormat="1" ht="17.100000000000001" customHeight="1" x14ac:dyDescent="0.2">
      <c r="A44" s="800" t="s">
        <v>109</v>
      </c>
      <c r="B44" s="801" t="s">
        <v>110</v>
      </c>
      <c r="C44" s="801"/>
      <c r="D44" s="801"/>
      <c r="E44" s="801"/>
      <c r="F44" s="801"/>
      <c r="G44" s="801"/>
      <c r="H44" s="801"/>
      <c r="I44" s="801"/>
      <c r="J44" s="801"/>
      <c r="K44" s="801"/>
      <c r="L44" s="801"/>
      <c r="M44" s="801"/>
      <c r="N44" s="802"/>
      <c r="O44" s="802"/>
      <c r="P44" s="802"/>
      <c r="Q44" s="803">
        <f>Q45</f>
        <v>4389036000</v>
      </c>
      <c r="R44" s="804"/>
    </row>
    <row r="45" spans="1:18" s="176" customFormat="1" ht="17.100000000000001" customHeight="1" x14ac:dyDescent="0.2">
      <c r="A45" s="172">
        <v>5059</v>
      </c>
      <c r="B45" s="170" t="s">
        <v>350</v>
      </c>
      <c r="C45" s="170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5"/>
      <c r="O45" s="175"/>
      <c r="P45" s="175"/>
      <c r="Q45" s="354">
        <f>Q47+Q86</f>
        <v>4389036000</v>
      </c>
      <c r="R45" s="429"/>
    </row>
    <row r="46" spans="1:18" s="187" customFormat="1" ht="17.100000000000001" customHeight="1" x14ac:dyDescent="0.2">
      <c r="A46" s="183" t="s">
        <v>716</v>
      </c>
      <c r="B46" s="184" t="s">
        <v>717</v>
      </c>
      <c r="C46" s="184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200">
        <v>12</v>
      </c>
      <c r="O46" s="200" t="s">
        <v>234</v>
      </c>
      <c r="P46" s="186"/>
      <c r="Q46" s="355">
        <f>Q47</f>
        <v>452160000</v>
      </c>
      <c r="R46" s="423"/>
    </row>
    <row r="47" spans="1:18" ht="17.100000000000001" customHeight="1" x14ac:dyDescent="0.2">
      <c r="A47" s="749" t="s">
        <v>51</v>
      </c>
      <c r="B47" s="253" t="s">
        <v>52</v>
      </c>
      <c r="C47" s="253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4"/>
      <c r="O47" s="44"/>
      <c r="P47" s="44"/>
      <c r="Q47" s="356">
        <f>Q48+Q52+Q56+Q60+Q64+Q70+Q82</f>
        <v>452160000</v>
      </c>
      <c r="R47" s="793"/>
    </row>
    <row r="48" spans="1:18" s="129" customFormat="1" ht="17.100000000000001" customHeight="1" x14ac:dyDescent="0.2">
      <c r="A48" s="128" t="s">
        <v>99</v>
      </c>
      <c r="B48" s="85" t="s">
        <v>570</v>
      </c>
      <c r="C48" s="85"/>
      <c r="D48" s="85"/>
      <c r="E48" s="85"/>
      <c r="F48" s="85"/>
      <c r="G48" s="85"/>
      <c r="H48" s="85"/>
      <c r="I48" s="85"/>
      <c r="J48" s="85"/>
      <c r="K48" s="798"/>
      <c r="L48" s="798"/>
      <c r="M48" s="798"/>
      <c r="N48" s="133"/>
      <c r="O48" s="133"/>
      <c r="P48" s="133"/>
      <c r="Q48" s="380">
        <f>Q49</f>
        <v>30000000</v>
      </c>
      <c r="R48" s="145"/>
    </row>
    <row r="49" spans="1:18" ht="17.100000000000001" customHeight="1" x14ac:dyDescent="0.35">
      <c r="A49" s="1">
        <v>523121</v>
      </c>
      <c r="B49" s="115" t="s">
        <v>88</v>
      </c>
      <c r="C49" s="77"/>
      <c r="D49" s="77"/>
      <c r="E49" s="5"/>
      <c r="F49" s="5"/>
      <c r="G49" s="5"/>
      <c r="H49" s="5"/>
      <c r="I49" s="5"/>
      <c r="J49" s="5"/>
      <c r="K49" s="5"/>
      <c r="L49" s="5"/>
      <c r="M49" s="795"/>
      <c r="N49" s="6"/>
      <c r="O49" s="6"/>
      <c r="P49" s="6"/>
      <c r="Q49" s="369">
        <f>Q50</f>
        <v>30000000</v>
      </c>
      <c r="R49" s="454" t="s">
        <v>571</v>
      </c>
    </row>
    <row r="50" spans="1:18" ht="17.100000000000001" customHeight="1" x14ac:dyDescent="0.2">
      <c r="A50" s="72"/>
      <c r="B50" s="9" t="s">
        <v>170</v>
      </c>
      <c r="C50" s="5" t="s">
        <v>260</v>
      </c>
      <c r="D50" s="5"/>
      <c r="E50" s="9"/>
      <c r="F50" s="5"/>
      <c r="G50" s="795"/>
      <c r="H50" s="795"/>
      <c r="I50" s="795"/>
      <c r="J50" s="795"/>
      <c r="K50" s="795"/>
      <c r="L50" s="795"/>
      <c r="M50" s="795"/>
      <c r="N50" s="1">
        <v>2</v>
      </c>
      <c r="O50" s="1" t="s">
        <v>233</v>
      </c>
      <c r="P50" s="14">
        <v>15000000</v>
      </c>
      <c r="Q50" s="370">
        <f>N50*P50</f>
        <v>30000000</v>
      </c>
      <c r="R50" s="793"/>
    </row>
    <row r="51" spans="1:18" ht="17.100000000000001" customHeight="1" x14ac:dyDescent="0.2">
      <c r="A51" s="6"/>
      <c r="B51" s="8"/>
      <c r="C51" s="9"/>
      <c r="D51" s="5"/>
      <c r="E51" s="795"/>
      <c r="F51" s="795"/>
      <c r="G51" s="795"/>
      <c r="H51" s="795"/>
      <c r="I51" s="795"/>
      <c r="J51" s="795"/>
      <c r="K51" s="795"/>
      <c r="L51" s="795"/>
      <c r="M51" s="5"/>
      <c r="N51" s="1"/>
      <c r="O51" s="1"/>
      <c r="P51" s="10"/>
      <c r="Q51" s="367"/>
      <c r="R51" s="793"/>
    </row>
    <row r="52" spans="1:18" s="129" customFormat="1" ht="17.100000000000001" customHeight="1" x14ac:dyDescent="0.2">
      <c r="A52" s="128" t="s">
        <v>100</v>
      </c>
      <c r="B52" s="85" t="s">
        <v>217</v>
      </c>
      <c r="C52" s="85"/>
      <c r="D52" s="85"/>
      <c r="E52" s="85"/>
      <c r="F52" s="85"/>
      <c r="G52" s="85"/>
      <c r="H52" s="85"/>
      <c r="I52" s="85"/>
      <c r="J52" s="85"/>
      <c r="K52" s="798"/>
      <c r="L52" s="798"/>
      <c r="M52" s="798"/>
      <c r="N52" s="133"/>
      <c r="O52" s="133"/>
      <c r="P52" s="133"/>
      <c r="Q52" s="380">
        <f>Q53</f>
        <v>42250000</v>
      </c>
      <c r="R52" s="145"/>
    </row>
    <row r="53" spans="1:18" ht="17.100000000000001" customHeight="1" x14ac:dyDescent="0.35">
      <c r="A53" s="1">
        <v>523121</v>
      </c>
      <c r="B53" s="115" t="s">
        <v>88</v>
      </c>
      <c r="C53" s="77"/>
      <c r="D53" s="77"/>
      <c r="E53" s="5"/>
      <c r="F53" s="5"/>
      <c r="G53" s="5"/>
      <c r="H53" s="5"/>
      <c r="I53" s="5"/>
      <c r="J53" s="5"/>
      <c r="K53" s="5"/>
      <c r="L53" s="5"/>
      <c r="M53" s="795"/>
      <c r="N53" s="1"/>
      <c r="O53" s="1"/>
      <c r="P53" s="10"/>
      <c r="Q53" s="369">
        <f>Q54</f>
        <v>42250000</v>
      </c>
      <c r="R53" s="454" t="s">
        <v>571</v>
      </c>
    </row>
    <row r="54" spans="1:18" ht="17.100000000000001" customHeight="1" x14ac:dyDescent="0.2">
      <c r="A54" s="72"/>
      <c r="B54" s="5"/>
      <c r="C54" s="3" t="s">
        <v>626</v>
      </c>
      <c r="D54" s="2"/>
      <c r="E54" s="9"/>
      <c r="F54" s="5"/>
      <c r="G54" s="5"/>
      <c r="H54" s="5"/>
      <c r="I54" s="5"/>
      <c r="J54" s="5"/>
      <c r="K54" s="5"/>
      <c r="L54" s="5"/>
      <c r="M54" s="795"/>
      <c r="N54" s="1">
        <v>13</v>
      </c>
      <c r="O54" s="1" t="s">
        <v>93</v>
      </c>
      <c r="P54" s="78">
        <v>3250000</v>
      </c>
      <c r="Q54" s="370">
        <f>P54*N54</f>
        <v>42250000</v>
      </c>
      <c r="R54" s="793"/>
    </row>
    <row r="55" spans="1:18" ht="17.100000000000001" customHeight="1" x14ac:dyDescent="0.2">
      <c r="A55" s="72"/>
      <c r="B55" s="5"/>
      <c r="C55" s="9"/>
      <c r="D55" s="5"/>
      <c r="E55" s="795"/>
      <c r="F55" s="795"/>
      <c r="G55" s="795"/>
      <c r="H55" s="795"/>
      <c r="I55" s="795"/>
      <c r="J55" s="795"/>
      <c r="K55" s="795"/>
      <c r="L55" s="795"/>
      <c r="M55" s="5"/>
      <c r="N55" s="1"/>
      <c r="O55" s="1"/>
      <c r="P55" s="76"/>
      <c r="Q55" s="370"/>
      <c r="R55" s="793"/>
    </row>
    <row r="56" spans="1:18" s="129" customFormat="1" ht="17.100000000000001" customHeight="1" x14ac:dyDescent="0.2">
      <c r="A56" s="153" t="s">
        <v>573</v>
      </c>
      <c r="B56" s="1069" t="s">
        <v>718</v>
      </c>
      <c r="C56" s="1070"/>
      <c r="D56" s="1070"/>
      <c r="E56" s="1070"/>
      <c r="F56" s="1070"/>
      <c r="G56" s="1070"/>
      <c r="H56" s="1070"/>
      <c r="I56" s="1070"/>
      <c r="J56" s="1070"/>
      <c r="K56" s="1070"/>
      <c r="L56" s="1070"/>
      <c r="M56" s="1071"/>
      <c r="N56" s="153"/>
      <c r="O56" s="153"/>
      <c r="P56" s="153"/>
      <c r="Q56" s="384">
        <f>Q57</f>
        <v>15000000</v>
      </c>
      <c r="R56" s="145"/>
    </row>
    <row r="57" spans="1:18" ht="17.100000000000001" customHeight="1" x14ac:dyDescent="0.35">
      <c r="A57" s="1">
        <v>523121</v>
      </c>
      <c r="B57" s="115" t="s">
        <v>88</v>
      </c>
      <c r="C57" s="116"/>
      <c r="D57" s="116"/>
      <c r="E57" s="98"/>
      <c r="F57" s="98"/>
      <c r="G57" s="98"/>
      <c r="H57" s="98"/>
      <c r="I57" s="98"/>
      <c r="J57" s="98"/>
      <c r="K57" s="98"/>
      <c r="L57" s="98"/>
      <c r="M57" s="98"/>
      <c r="N57" s="94"/>
      <c r="O57" s="94"/>
      <c r="P57" s="94"/>
      <c r="Q57" s="385">
        <f>Q58</f>
        <v>15000000</v>
      </c>
      <c r="R57" s="454" t="s">
        <v>571</v>
      </c>
    </row>
    <row r="58" spans="1:18" ht="17.100000000000001" customHeight="1" x14ac:dyDescent="0.2">
      <c r="A58" s="94"/>
      <c r="B58" s="101" t="s">
        <v>20</v>
      </c>
      <c r="C58" s="95" t="s">
        <v>255</v>
      </c>
      <c r="D58" s="95"/>
      <c r="E58" s="2"/>
      <c r="F58" s="95"/>
      <c r="G58" s="98"/>
      <c r="H58" s="98"/>
      <c r="I58" s="98"/>
      <c r="J58" s="98"/>
      <c r="K58" s="98"/>
      <c r="L58" s="98"/>
      <c r="M58" s="98"/>
      <c r="N58" s="94">
        <v>1</v>
      </c>
      <c r="O58" s="94" t="s">
        <v>366</v>
      </c>
      <c r="P58" s="76">
        <v>15000000</v>
      </c>
      <c r="Q58" s="364">
        <f>P58</f>
        <v>15000000</v>
      </c>
      <c r="R58" s="793"/>
    </row>
    <row r="59" spans="1:18" ht="17.100000000000001" customHeight="1" x14ac:dyDescent="0.2">
      <c r="A59" s="94"/>
      <c r="B59" s="101"/>
      <c r="C59" s="95"/>
      <c r="D59" s="95"/>
      <c r="E59" s="2"/>
      <c r="F59" s="95"/>
      <c r="G59" s="98"/>
      <c r="H59" s="98"/>
      <c r="I59" s="98"/>
      <c r="J59" s="98"/>
      <c r="K59" s="98"/>
      <c r="L59" s="98"/>
      <c r="M59" s="98"/>
      <c r="N59" s="94"/>
      <c r="O59" s="94"/>
      <c r="P59" s="76"/>
      <c r="Q59" s="364"/>
      <c r="R59" s="793"/>
    </row>
    <row r="60" spans="1:18" s="129" customFormat="1" ht="17.100000000000001" customHeight="1" x14ac:dyDescent="0.2">
      <c r="A60" s="153" t="s">
        <v>719</v>
      </c>
      <c r="B60" s="1069" t="s">
        <v>720</v>
      </c>
      <c r="C60" s="1070"/>
      <c r="D60" s="1070"/>
      <c r="E60" s="1070"/>
      <c r="F60" s="1070"/>
      <c r="G60" s="1070"/>
      <c r="H60" s="1070"/>
      <c r="I60" s="1070"/>
      <c r="J60" s="1070"/>
      <c r="K60" s="1070"/>
      <c r="L60" s="1070"/>
      <c r="M60" s="1071"/>
      <c r="N60" s="153"/>
      <c r="O60" s="153"/>
      <c r="P60" s="153"/>
      <c r="Q60" s="384">
        <f>Q61</f>
        <v>3600000</v>
      </c>
      <c r="R60" s="145"/>
    </row>
    <row r="61" spans="1:18" ht="17.100000000000001" customHeight="1" x14ac:dyDescent="0.35">
      <c r="A61" s="1">
        <v>523133</v>
      </c>
      <c r="B61" s="115" t="s">
        <v>721</v>
      </c>
      <c r="C61" s="116"/>
      <c r="D61" s="116"/>
      <c r="E61" s="98"/>
      <c r="F61" s="98"/>
      <c r="G61" s="98"/>
      <c r="H61" s="98"/>
      <c r="I61" s="98"/>
      <c r="J61" s="98"/>
      <c r="K61" s="98"/>
      <c r="L61" s="98"/>
      <c r="M61" s="98"/>
      <c r="N61" s="94"/>
      <c r="O61" s="94"/>
      <c r="P61" s="94"/>
      <c r="Q61" s="385">
        <f>Q62</f>
        <v>3600000</v>
      </c>
      <c r="R61" s="454" t="s">
        <v>571</v>
      </c>
    </row>
    <row r="62" spans="1:18" ht="17.100000000000001" customHeight="1" x14ac:dyDescent="0.2">
      <c r="A62" s="94"/>
      <c r="B62" s="101" t="s">
        <v>20</v>
      </c>
      <c r="C62" s="95" t="s">
        <v>722</v>
      </c>
      <c r="D62" s="95"/>
      <c r="E62" s="2"/>
      <c r="F62" s="95"/>
      <c r="G62" s="98"/>
      <c r="H62" s="98"/>
      <c r="I62" s="98"/>
      <c r="J62" s="98"/>
      <c r="K62" s="98"/>
      <c r="L62" s="98"/>
      <c r="M62" s="98"/>
      <c r="N62" s="94">
        <v>1</v>
      </c>
      <c r="O62" s="94" t="s">
        <v>366</v>
      </c>
      <c r="P62" s="76">
        <v>3600000</v>
      </c>
      <c r="Q62" s="364">
        <f>P62</f>
        <v>3600000</v>
      </c>
      <c r="R62" s="793"/>
    </row>
    <row r="63" spans="1:18" ht="17.100000000000001" customHeight="1" x14ac:dyDescent="0.2">
      <c r="A63" s="94"/>
      <c r="B63" s="101"/>
      <c r="C63" s="95"/>
      <c r="D63" s="95"/>
      <c r="E63" s="2"/>
      <c r="F63" s="95"/>
      <c r="G63" s="98"/>
      <c r="H63" s="98"/>
      <c r="I63" s="98"/>
      <c r="J63" s="98"/>
      <c r="K63" s="98"/>
      <c r="L63" s="98"/>
      <c r="M63" s="98"/>
      <c r="N63" s="94"/>
      <c r="O63" s="94"/>
      <c r="P63" s="76"/>
      <c r="Q63" s="364"/>
      <c r="R63" s="793"/>
    </row>
    <row r="64" spans="1:18" s="129" customFormat="1" ht="17.100000000000001" customHeight="1" x14ac:dyDescent="0.2">
      <c r="A64" s="128" t="s">
        <v>354</v>
      </c>
      <c r="B64" s="85" t="s">
        <v>723</v>
      </c>
      <c r="C64" s="796"/>
      <c r="D64" s="796"/>
      <c r="E64" s="796"/>
      <c r="F64" s="796"/>
      <c r="G64" s="796"/>
      <c r="H64" s="796"/>
      <c r="I64" s="796"/>
      <c r="J64" s="796"/>
      <c r="K64" s="796"/>
      <c r="L64" s="796"/>
      <c r="M64" s="796"/>
      <c r="N64" s="128"/>
      <c r="O64" s="128"/>
      <c r="P64" s="128"/>
      <c r="Q64" s="383">
        <f>Q65</f>
        <v>2070000</v>
      </c>
      <c r="R64" s="145"/>
    </row>
    <row r="65" spans="1:18" ht="17.100000000000001" customHeight="1" x14ac:dyDescent="0.35">
      <c r="A65" s="1">
        <v>523121</v>
      </c>
      <c r="B65" s="115" t="s">
        <v>88</v>
      </c>
      <c r="C65" s="52"/>
      <c r="D65" s="49"/>
      <c r="E65" s="25"/>
      <c r="F65" s="25"/>
      <c r="G65" s="25"/>
      <c r="H65" s="25"/>
      <c r="I65" s="25"/>
      <c r="J65" s="25"/>
      <c r="K65" s="45"/>
      <c r="L65" s="45"/>
      <c r="M65" s="45"/>
      <c r="N65" s="44"/>
      <c r="O65" s="51"/>
      <c r="P65" s="50"/>
      <c r="Q65" s="438">
        <f>SUM(Q66:Q68)</f>
        <v>2070000</v>
      </c>
      <c r="R65" s="454" t="s">
        <v>571</v>
      </c>
    </row>
    <row r="66" spans="1:18" ht="17.100000000000001" customHeight="1" x14ac:dyDescent="0.2">
      <c r="A66" s="72"/>
      <c r="B66" s="5"/>
      <c r="C66" s="9" t="s">
        <v>627</v>
      </c>
      <c r="D66" s="5"/>
      <c r="E66" s="5"/>
      <c r="F66" s="5"/>
      <c r="G66" s="5"/>
      <c r="H66" s="5"/>
      <c r="I66" s="5"/>
      <c r="J66" s="5"/>
      <c r="K66" s="795"/>
      <c r="L66" s="795"/>
      <c r="M66" s="795"/>
      <c r="N66" s="1">
        <v>1</v>
      </c>
      <c r="O66" s="1" t="s">
        <v>233</v>
      </c>
      <c r="P66" s="78">
        <v>730000</v>
      </c>
      <c r="Q66" s="370">
        <f>N66*P66</f>
        <v>730000</v>
      </c>
      <c r="R66" s="793"/>
    </row>
    <row r="67" spans="1:18" ht="17.100000000000001" customHeight="1" x14ac:dyDescent="0.2">
      <c r="A67" s="72"/>
      <c r="B67" s="5"/>
      <c r="C67" s="9" t="s">
        <v>628</v>
      </c>
      <c r="D67" s="5"/>
      <c r="E67" s="795"/>
      <c r="F67" s="795"/>
      <c r="G67" s="795"/>
      <c r="H67" s="795"/>
      <c r="I67" s="795"/>
      <c r="J67" s="795"/>
      <c r="K67" s="795"/>
      <c r="L67" s="795"/>
      <c r="M67" s="5"/>
      <c r="N67" s="1">
        <v>1</v>
      </c>
      <c r="O67" s="1" t="s">
        <v>233</v>
      </c>
      <c r="P67" s="76">
        <v>730000</v>
      </c>
      <c r="Q67" s="370">
        <f t="shared" ref="Q67:Q68" si="3">N67*P67</f>
        <v>730000</v>
      </c>
      <c r="R67" s="793"/>
    </row>
    <row r="68" spans="1:18" ht="17.100000000000001" customHeight="1" x14ac:dyDescent="0.2">
      <c r="A68" s="72"/>
      <c r="B68" s="5"/>
      <c r="C68" s="9" t="s">
        <v>629</v>
      </c>
      <c r="D68" s="5"/>
      <c r="E68" s="795"/>
      <c r="F68" s="795"/>
      <c r="G68" s="795"/>
      <c r="H68" s="795"/>
      <c r="I68" s="795"/>
      <c r="J68" s="795"/>
      <c r="K68" s="795"/>
      <c r="L68" s="795"/>
      <c r="M68" s="5"/>
      <c r="N68" s="1">
        <v>1</v>
      </c>
      <c r="O68" s="1" t="s">
        <v>233</v>
      </c>
      <c r="P68" s="76">
        <v>610000</v>
      </c>
      <c r="Q68" s="370">
        <f t="shared" si="3"/>
        <v>610000</v>
      </c>
      <c r="R68" s="793"/>
    </row>
    <row r="69" spans="1:18" ht="17.100000000000001" customHeight="1" x14ac:dyDescent="0.2">
      <c r="A69" s="72"/>
      <c r="B69" s="5"/>
      <c r="C69" s="9"/>
      <c r="D69" s="5"/>
      <c r="E69" s="795"/>
      <c r="F69" s="795"/>
      <c r="G69" s="795"/>
      <c r="H69" s="795"/>
      <c r="I69" s="795"/>
      <c r="J69" s="795"/>
      <c r="K69" s="795"/>
      <c r="L69" s="795"/>
      <c r="M69" s="5"/>
      <c r="N69" s="1"/>
      <c r="O69" s="1"/>
      <c r="P69" s="76"/>
      <c r="Q69" s="370"/>
      <c r="R69" s="793"/>
    </row>
    <row r="70" spans="1:18" s="129" customFormat="1" ht="17.100000000000001" customHeight="1" x14ac:dyDescent="0.2">
      <c r="A70" s="137" t="s">
        <v>355</v>
      </c>
      <c r="B70" s="65" t="s">
        <v>567</v>
      </c>
      <c r="C70" s="141"/>
      <c r="D70" s="65"/>
      <c r="E70" s="65"/>
      <c r="F70" s="65"/>
      <c r="G70" s="65"/>
      <c r="H70" s="65"/>
      <c r="I70" s="65"/>
      <c r="J70" s="65"/>
      <c r="K70" s="797"/>
      <c r="L70" s="797"/>
      <c r="M70" s="797"/>
      <c r="N70" s="137"/>
      <c r="O70" s="137"/>
      <c r="P70" s="152"/>
      <c r="Q70" s="380">
        <f>Q71</f>
        <v>6570000</v>
      </c>
      <c r="R70" s="145"/>
    </row>
    <row r="71" spans="1:18" ht="17.100000000000001" customHeight="1" x14ac:dyDescent="0.2">
      <c r="A71" s="1">
        <v>523121</v>
      </c>
      <c r="B71" s="115" t="s">
        <v>88</v>
      </c>
      <c r="C71" s="52"/>
      <c r="D71" s="49"/>
      <c r="E71" s="25"/>
      <c r="F71" s="25"/>
      <c r="G71" s="25"/>
      <c r="H71" s="25"/>
      <c r="I71" s="25"/>
      <c r="J71" s="25"/>
      <c r="K71" s="45"/>
      <c r="L71" s="45"/>
      <c r="M71" s="45"/>
      <c r="N71" s="44"/>
      <c r="O71" s="51"/>
      <c r="P71" s="50"/>
      <c r="Q71" s="379">
        <f>SUM(Q72:Q80)</f>
        <v>6570000</v>
      </c>
      <c r="R71" s="454" t="s">
        <v>571</v>
      </c>
    </row>
    <row r="72" spans="1:18" ht="17.100000000000001" customHeight="1" x14ac:dyDescent="0.2">
      <c r="A72" s="44"/>
      <c r="B72" s="52" t="s">
        <v>724</v>
      </c>
      <c r="C72" s="52"/>
      <c r="D72" s="49"/>
      <c r="E72" s="25"/>
      <c r="F72" s="25"/>
      <c r="G72" s="25"/>
      <c r="H72" s="25"/>
      <c r="I72" s="25"/>
      <c r="J72" s="25"/>
      <c r="K72" s="45"/>
      <c r="L72" s="45"/>
      <c r="M72" s="45"/>
      <c r="N72" s="44">
        <v>1</v>
      </c>
      <c r="O72" s="51" t="s">
        <v>93</v>
      </c>
      <c r="P72" s="50">
        <v>730000</v>
      </c>
      <c r="Q72" s="379">
        <f t="shared" ref="Q72:Q80" si="4">N72*P72</f>
        <v>730000</v>
      </c>
      <c r="R72" s="793"/>
    </row>
    <row r="73" spans="1:18" ht="17.100000000000001" customHeight="1" x14ac:dyDescent="0.2">
      <c r="A73" s="44"/>
      <c r="B73" s="52" t="s">
        <v>725</v>
      </c>
      <c r="C73" s="52"/>
      <c r="D73" s="49"/>
      <c r="E73" s="25"/>
      <c r="F73" s="25"/>
      <c r="G73" s="25"/>
      <c r="H73" s="25"/>
      <c r="I73" s="25"/>
      <c r="J73" s="25"/>
      <c r="K73" s="45"/>
      <c r="L73" s="45"/>
      <c r="M73" s="45"/>
      <c r="N73" s="44">
        <v>1</v>
      </c>
      <c r="O73" s="51" t="s">
        <v>93</v>
      </c>
      <c r="P73" s="50">
        <v>730000</v>
      </c>
      <c r="Q73" s="379">
        <f t="shared" si="4"/>
        <v>730000</v>
      </c>
      <c r="R73" s="793"/>
    </row>
    <row r="74" spans="1:18" ht="17.100000000000001" customHeight="1" x14ac:dyDescent="0.2">
      <c r="A74" s="44"/>
      <c r="B74" s="52" t="s">
        <v>726</v>
      </c>
      <c r="C74" s="52"/>
      <c r="D74" s="49"/>
      <c r="E74" s="25"/>
      <c r="F74" s="25"/>
      <c r="G74" s="25"/>
      <c r="H74" s="25"/>
      <c r="I74" s="25"/>
      <c r="J74" s="25"/>
      <c r="K74" s="45"/>
      <c r="L74" s="45"/>
      <c r="M74" s="45"/>
      <c r="N74" s="44">
        <v>1</v>
      </c>
      <c r="O74" s="51" t="s">
        <v>93</v>
      </c>
      <c r="P74" s="50">
        <v>730000</v>
      </c>
      <c r="Q74" s="379">
        <f t="shared" si="4"/>
        <v>730000</v>
      </c>
      <c r="R74" s="793"/>
    </row>
    <row r="75" spans="1:18" ht="17.100000000000001" customHeight="1" x14ac:dyDescent="0.2">
      <c r="A75" s="44"/>
      <c r="B75" s="52" t="s">
        <v>727</v>
      </c>
      <c r="C75" s="52"/>
      <c r="D75" s="49"/>
      <c r="E75" s="25"/>
      <c r="F75" s="25"/>
      <c r="G75" s="25"/>
      <c r="H75" s="25"/>
      <c r="I75" s="25"/>
      <c r="J75" s="25"/>
      <c r="K75" s="45"/>
      <c r="L75" s="45"/>
      <c r="M75" s="45"/>
      <c r="N75" s="44">
        <v>1</v>
      </c>
      <c r="O75" s="51" t="s">
        <v>93</v>
      </c>
      <c r="P75" s="50">
        <v>730000</v>
      </c>
      <c r="Q75" s="379">
        <f t="shared" si="4"/>
        <v>730000</v>
      </c>
      <c r="R75" s="793"/>
    </row>
    <row r="76" spans="1:18" ht="17.100000000000001" customHeight="1" x14ac:dyDescent="0.2">
      <c r="A76" s="44"/>
      <c r="B76" s="52" t="s">
        <v>728</v>
      </c>
      <c r="C76" s="52"/>
      <c r="D76" s="49"/>
      <c r="E76" s="25"/>
      <c r="F76" s="25"/>
      <c r="G76" s="25"/>
      <c r="H76" s="25"/>
      <c r="I76" s="25"/>
      <c r="J76" s="25"/>
      <c r="K76" s="45"/>
      <c r="L76" s="45"/>
      <c r="M76" s="45"/>
      <c r="N76" s="44">
        <v>1</v>
      </c>
      <c r="O76" s="51" t="s">
        <v>93</v>
      </c>
      <c r="P76" s="50">
        <v>730000</v>
      </c>
      <c r="Q76" s="379">
        <f t="shared" si="4"/>
        <v>730000</v>
      </c>
      <c r="R76" s="793"/>
    </row>
    <row r="77" spans="1:18" ht="17.100000000000001" customHeight="1" x14ac:dyDescent="0.2">
      <c r="A77" s="44"/>
      <c r="B77" s="52" t="s">
        <v>729</v>
      </c>
      <c r="C77" s="52"/>
      <c r="D77" s="49"/>
      <c r="E77" s="25"/>
      <c r="F77" s="25"/>
      <c r="G77" s="25"/>
      <c r="H77" s="25"/>
      <c r="I77" s="25"/>
      <c r="J77" s="25"/>
      <c r="K77" s="45"/>
      <c r="L77" s="45"/>
      <c r="M77" s="45"/>
      <c r="N77" s="44">
        <v>1</v>
      </c>
      <c r="O77" s="51" t="s">
        <v>93</v>
      </c>
      <c r="P77" s="50">
        <v>730000</v>
      </c>
      <c r="Q77" s="379">
        <f t="shared" si="4"/>
        <v>730000</v>
      </c>
      <c r="R77" s="793"/>
    </row>
    <row r="78" spans="1:18" ht="17.100000000000001" customHeight="1" x14ac:dyDescent="0.2">
      <c r="A78" s="44"/>
      <c r="B78" s="52" t="s">
        <v>730</v>
      </c>
      <c r="C78" s="52"/>
      <c r="D78" s="49"/>
      <c r="E78" s="25"/>
      <c r="F78" s="25"/>
      <c r="G78" s="25"/>
      <c r="H78" s="25"/>
      <c r="I78" s="25"/>
      <c r="J78" s="25"/>
      <c r="K78" s="45"/>
      <c r="L78" s="45"/>
      <c r="M78" s="45"/>
      <c r="N78" s="44">
        <v>1</v>
      </c>
      <c r="O78" s="51" t="s">
        <v>93</v>
      </c>
      <c r="P78" s="50">
        <v>730000</v>
      </c>
      <c r="Q78" s="379">
        <f t="shared" si="4"/>
        <v>730000</v>
      </c>
      <c r="R78" s="793"/>
    </row>
    <row r="79" spans="1:18" ht="17.100000000000001" customHeight="1" x14ac:dyDescent="0.2">
      <c r="A79" s="44"/>
      <c r="B79" s="52" t="s">
        <v>731</v>
      </c>
      <c r="C79" s="52"/>
      <c r="D79" s="49"/>
      <c r="E79" s="25"/>
      <c r="F79" s="25"/>
      <c r="G79" s="25"/>
      <c r="H79" s="25"/>
      <c r="I79" s="25"/>
      <c r="J79" s="25"/>
      <c r="K79" s="45"/>
      <c r="L79" s="45"/>
      <c r="M79" s="45"/>
      <c r="N79" s="44">
        <v>1</v>
      </c>
      <c r="O79" s="51" t="s">
        <v>93</v>
      </c>
      <c r="P79" s="50">
        <v>730000</v>
      </c>
      <c r="Q79" s="379">
        <f t="shared" si="4"/>
        <v>730000</v>
      </c>
      <c r="R79" s="793"/>
    </row>
    <row r="80" spans="1:18" ht="17.100000000000001" customHeight="1" x14ac:dyDescent="0.2">
      <c r="A80" s="44"/>
      <c r="B80" s="52" t="s">
        <v>732</v>
      </c>
      <c r="C80" s="52"/>
      <c r="D80" s="49"/>
      <c r="E80" s="25"/>
      <c r="F80" s="25"/>
      <c r="G80" s="25"/>
      <c r="H80" s="25"/>
      <c r="I80" s="25"/>
      <c r="J80" s="25"/>
      <c r="K80" s="45"/>
      <c r="L80" s="45"/>
      <c r="M80" s="45"/>
      <c r="N80" s="44">
        <v>1</v>
      </c>
      <c r="O80" s="51" t="s">
        <v>93</v>
      </c>
      <c r="P80" s="50">
        <v>730000</v>
      </c>
      <c r="Q80" s="379">
        <f t="shared" si="4"/>
        <v>730000</v>
      </c>
      <c r="R80" s="793"/>
    </row>
    <row r="81" spans="1:18" ht="17.100000000000001" customHeight="1" x14ac:dyDescent="0.2">
      <c r="A81" s="44"/>
      <c r="B81" s="52"/>
      <c r="C81" s="52"/>
      <c r="D81" s="49"/>
      <c r="E81" s="25"/>
      <c r="F81" s="25"/>
      <c r="G81" s="25"/>
      <c r="H81" s="25"/>
      <c r="I81" s="25"/>
      <c r="J81" s="25"/>
      <c r="K81" s="45"/>
      <c r="L81" s="45"/>
      <c r="M81" s="45"/>
      <c r="N81" s="44"/>
      <c r="O81" s="51"/>
      <c r="P81" s="50"/>
      <c r="Q81" s="379"/>
      <c r="R81" s="793"/>
    </row>
    <row r="82" spans="1:18" s="129" customFormat="1" ht="17.100000000000001" customHeight="1" x14ac:dyDescent="0.2">
      <c r="A82" s="137" t="s">
        <v>630</v>
      </c>
      <c r="B82" s="794" t="s">
        <v>631</v>
      </c>
      <c r="C82" s="794"/>
      <c r="D82" s="797"/>
      <c r="E82" s="797"/>
      <c r="F82" s="797"/>
      <c r="G82" s="797"/>
      <c r="H82" s="797"/>
      <c r="I82" s="797"/>
      <c r="J82" s="797"/>
      <c r="K82" s="797"/>
      <c r="L82" s="797"/>
      <c r="M82" s="797"/>
      <c r="N82" s="137"/>
      <c r="O82" s="137"/>
      <c r="P82" s="137"/>
      <c r="Q82" s="357">
        <f>Q84</f>
        <v>352670000</v>
      </c>
      <c r="R82" s="145"/>
    </row>
    <row r="83" spans="1:18" ht="17.100000000000001" customHeight="1" x14ac:dyDescent="0.35">
      <c r="A83" s="44">
        <v>523122</v>
      </c>
      <c r="B83" s="24" t="s">
        <v>56</v>
      </c>
      <c r="C83" s="126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4"/>
      <c r="O83" s="44"/>
      <c r="P83" s="44"/>
      <c r="Q83" s="417">
        <f>SUM(Q84:Q84)</f>
        <v>352670000</v>
      </c>
      <c r="R83" s="454" t="s">
        <v>571</v>
      </c>
    </row>
    <row r="84" spans="1:18" ht="17.100000000000001" customHeight="1" x14ac:dyDescent="0.2">
      <c r="A84" s="44"/>
      <c r="B84" s="49"/>
      <c r="C84" s="52" t="s">
        <v>299</v>
      </c>
      <c r="D84" s="49"/>
      <c r="E84" s="25"/>
      <c r="F84" s="25"/>
      <c r="G84" s="25"/>
      <c r="H84" s="25"/>
      <c r="I84" s="25"/>
      <c r="J84" s="25"/>
      <c r="K84" s="45"/>
      <c r="L84" s="45"/>
      <c r="M84" s="45"/>
      <c r="N84" s="44">
        <v>1</v>
      </c>
      <c r="O84" s="51" t="s">
        <v>366</v>
      </c>
      <c r="P84" s="50">
        <v>352670000</v>
      </c>
      <c r="Q84" s="379">
        <f>N84*P84</f>
        <v>352670000</v>
      </c>
      <c r="R84" s="793"/>
    </row>
    <row r="85" spans="1:18" s="187" customFormat="1" ht="17.100000000000001" customHeight="1" x14ac:dyDescent="0.2">
      <c r="A85" s="183"/>
      <c r="B85" s="184"/>
      <c r="C85" s="184"/>
      <c r="D85" s="185"/>
      <c r="E85" s="185"/>
      <c r="F85" s="185"/>
      <c r="G85" s="185"/>
      <c r="H85" s="185"/>
      <c r="I85" s="185"/>
      <c r="J85" s="185"/>
      <c r="K85" s="185"/>
      <c r="L85" s="185"/>
      <c r="M85" s="185"/>
      <c r="N85" s="200"/>
      <c r="O85" s="200"/>
      <c r="P85" s="186"/>
      <c r="Q85" s="355"/>
      <c r="R85" s="423"/>
    </row>
    <row r="86" spans="1:18" s="54" customFormat="1" ht="17.100000000000001" customHeight="1" x14ac:dyDescent="0.2">
      <c r="A86" s="764" t="s">
        <v>44</v>
      </c>
      <c r="B86" s="253" t="s">
        <v>352</v>
      </c>
      <c r="C86" s="253"/>
      <c r="D86" s="455"/>
      <c r="E86" s="455"/>
      <c r="F86" s="455"/>
      <c r="G86" s="455"/>
      <c r="H86" s="455"/>
      <c r="I86" s="455"/>
      <c r="J86" s="455"/>
      <c r="K86" s="455"/>
      <c r="L86" s="455"/>
      <c r="M86" s="455"/>
      <c r="N86" s="46"/>
      <c r="O86" s="46"/>
      <c r="P86" s="51"/>
      <c r="Q86" s="356">
        <f>Q140+Q151+Q155+Q166+Q103+Q87+Q91+Q107+Q112+Q124+Q128+Q160</f>
        <v>3936876000</v>
      </c>
      <c r="R86" s="454"/>
    </row>
    <row r="87" spans="1:18" s="129" customFormat="1" ht="17.100000000000001" customHeight="1" x14ac:dyDescent="0.2">
      <c r="A87" s="128" t="s">
        <v>96</v>
      </c>
      <c r="B87" s="85" t="s">
        <v>568</v>
      </c>
      <c r="C87" s="86"/>
      <c r="D87" s="85"/>
      <c r="E87" s="798"/>
      <c r="F87" s="798"/>
      <c r="G87" s="798"/>
      <c r="H87" s="798"/>
      <c r="I87" s="798"/>
      <c r="J87" s="798"/>
      <c r="K87" s="85"/>
      <c r="L87" s="85"/>
      <c r="M87" s="85"/>
      <c r="N87" s="128"/>
      <c r="O87" s="128"/>
      <c r="P87" s="131"/>
      <c r="Q87" s="375">
        <f>Q88</f>
        <v>120000000</v>
      </c>
      <c r="R87" s="145"/>
    </row>
    <row r="88" spans="1:18" ht="17.100000000000001" customHeight="1" x14ac:dyDescent="0.35">
      <c r="A88" s="1">
        <v>523111</v>
      </c>
      <c r="B88" s="1056" t="s">
        <v>733</v>
      </c>
      <c r="C88" s="1057"/>
      <c r="D88" s="1057"/>
      <c r="E88" s="1057"/>
      <c r="F88" s="1057"/>
      <c r="G88" s="1057"/>
      <c r="H88" s="1057"/>
      <c r="I88" s="1057"/>
      <c r="J88" s="1057"/>
      <c r="K88" s="1057"/>
      <c r="L88" s="1057"/>
      <c r="M88" s="5"/>
      <c r="N88" s="6"/>
      <c r="O88" s="6"/>
      <c r="P88" s="6"/>
      <c r="Q88" s="369">
        <f>Q89</f>
        <v>120000000</v>
      </c>
      <c r="R88" s="454" t="s">
        <v>562</v>
      </c>
    </row>
    <row r="89" spans="1:18" ht="17.100000000000001" customHeight="1" x14ac:dyDescent="0.2">
      <c r="A89" s="1"/>
      <c r="B89" s="5"/>
      <c r="C89" s="9" t="s">
        <v>734</v>
      </c>
      <c r="D89" s="5"/>
      <c r="E89" s="795"/>
      <c r="F89" s="795"/>
      <c r="G89" s="795"/>
      <c r="H89" s="795"/>
      <c r="I89" s="795"/>
      <c r="J89" s="795"/>
      <c r="K89" s="795"/>
      <c r="L89" s="795"/>
      <c r="M89" s="5"/>
      <c r="N89" s="1">
        <v>1000</v>
      </c>
      <c r="O89" s="1" t="s">
        <v>97</v>
      </c>
      <c r="P89" s="14">
        <v>120000</v>
      </c>
      <c r="Q89" s="370">
        <f>N89*P89</f>
        <v>120000000</v>
      </c>
      <c r="R89" s="793"/>
    </row>
    <row r="90" spans="1:18" ht="17.100000000000001" customHeight="1" x14ac:dyDescent="0.2">
      <c r="A90" s="1"/>
      <c r="B90" s="5"/>
      <c r="C90" s="9"/>
      <c r="D90" s="5"/>
      <c r="E90" s="795"/>
      <c r="F90" s="795"/>
      <c r="G90" s="795"/>
      <c r="H90" s="795"/>
      <c r="I90" s="795"/>
      <c r="J90" s="795"/>
      <c r="K90" s="795"/>
      <c r="L90" s="795"/>
      <c r="M90" s="5"/>
      <c r="N90" s="1"/>
      <c r="O90" s="1"/>
      <c r="P90" s="14"/>
      <c r="Q90" s="370"/>
      <c r="R90" s="793"/>
    </row>
    <row r="91" spans="1:18" s="129" customFormat="1" ht="17.100000000000001" customHeight="1" x14ac:dyDescent="0.2">
      <c r="A91" s="128" t="s">
        <v>98</v>
      </c>
      <c r="B91" s="85" t="s">
        <v>569</v>
      </c>
      <c r="C91" s="796"/>
      <c r="D91" s="85"/>
      <c r="E91" s="798"/>
      <c r="F91" s="798"/>
      <c r="G91" s="798"/>
      <c r="H91" s="798"/>
      <c r="I91" s="798"/>
      <c r="J91" s="798"/>
      <c r="K91" s="798"/>
      <c r="L91" s="798"/>
      <c r="M91" s="85"/>
      <c r="N91" s="128"/>
      <c r="O91" s="128"/>
      <c r="P91" s="132"/>
      <c r="Q91" s="375">
        <f>Q92</f>
        <v>108000000</v>
      </c>
      <c r="R91" s="145"/>
    </row>
    <row r="92" spans="1:18" ht="17.100000000000001" customHeight="1" x14ac:dyDescent="0.35">
      <c r="A92" s="1">
        <v>523111</v>
      </c>
      <c r="B92" s="77" t="s">
        <v>733</v>
      </c>
      <c r="C92" s="5"/>
      <c r="D92" s="5"/>
      <c r="E92" s="5"/>
      <c r="F92" s="5"/>
      <c r="G92" s="5"/>
      <c r="H92" s="5"/>
      <c r="I92" s="5"/>
      <c r="J92" s="5"/>
      <c r="K92" s="795"/>
      <c r="L92" s="795"/>
      <c r="M92" s="5"/>
      <c r="N92" s="1"/>
      <c r="O92" s="1"/>
      <c r="P92" s="76"/>
      <c r="Q92" s="369">
        <f>SUM(Q93:Q101)</f>
        <v>108000000</v>
      </c>
      <c r="R92" s="454" t="s">
        <v>562</v>
      </c>
    </row>
    <row r="93" spans="1:18" ht="17.100000000000001" customHeight="1" x14ac:dyDescent="0.2">
      <c r="A93" s="72"/>
      <c r="B93" s="5"/>
      <c r="C93" s="9" t="s">
        <v>735</v>
      </c>
      <c r="D93" s="5"/>
      <c r="E93" s="795"/>
      <c r="F93" s="795"/>
      <c r="G93" s="795"/>
      <c r="H93" s="795"/>
      <c r="I93" s="795"/>
      <c r="J93" s="795"/>
      <c r="K93" s="795"/>
      <c r="L93" s="795"/>
      <c r="M93" s="5"/>
      <c r="N93" s="1">
        <v>100</v>
      </c>
      <c r="O93" s="1" t="s">
        <v>97</v>
      </c>
      <c r="P93" s="76">
        <v>120000</v>
      </c>
      <c r="Q93" s="370">
        <f t="shared" ref="Q93:Q101" si="5">N93*P93</f>
        <v>12000000</v>
      </c>
      <c r="R93" s="793"/>
    </row>
    <row r="94" spans="1:18" ht="17.100000000000001" customHeight="1" x14ac:dyDescent="0.2">
      <c r="A94" s="72"/>
      <c r="B94" s="5"/>
      <c r="C94" s="9" t="s">
        <v>736</v>
      </c>
      <c r="D94" s="5"/>
      <c r="E94" s="795"/>
      <c r="F94" s="795"/>
      <c r="G94" s="795"/>
      <c r="H94" s="795"/>
      <c r="I94" s="795"/>
      <c r="J94" s="795"/>
      <c r="K94" s="795"/>
      <c r="L94" s="795"/>
      <c r="M94" s="5"/>
      <c r="N94" s="1">
        <v>100</v>
      </c>
      <c r="O94" s="1" t="s">
        <v>97</v>
      </c>
      <c r="P94" s="76">
        <v>120000</v>
      </c>
      <c r="Q94" s="370">
        <f t="shared" si="5"/>
        <v>12000000</v>
      </c>
      <c r="R94" s="793"/>
    </row>
    <row r="95" spans="1:18" ht="17.100000000000001" customHeight="1" x14ac:dyDescent="0.2">
      <c r="A95" s="72"/>
      <c r="B95" s="5"/>
      <c r="C95" s="9" t="s">
        <v>737</v>
      </c>
      <c r="D95" s="5"/>
      <c r="E95" s="795"/>
      <c r="F95" s="795"/>
      <c r="G95" s="795"/>
      <c r="H95" s="795"/>
      <c r="I95" s="795"/>
      <c r="J95" s="795"/>
      <c r="K95" s="795"/>
      <c r="L95" s="795"/>
      <c r="M95" s="5"/>
      <c r="N95" s="1">
        <v>100</v>
      </c>
      <c r="O95" s="1" t="s">
        <v>97</v>
      </c>
      <c r="P95" s="76">
        <v>120000</v>
      </c>
      <c r="Q95" s="370">
        <f t="shared" si="5"/>
        <v>12000000</v>
      </c>
      <c r="R95" s="793"/>
    </row>
    <row r="96" spans="1:18" ht="17.100000000000001" customHeight="1" x14ac:dyDescent="0.2">
      <c r="A96" s="72"/>
      <c r="B96" s="5"/>
      <c r="C96" s="9" t="s">
        <v>738</v>
      </c>
      <c r="D96" s="5"/>
      <c r="E96" s="795"/>
      <c r="F96" s="795"/>
      <c r="G96" s="795"/>
      <c r="H96" s="795"/>
      <c r="I96" s="795"/>
      <c r="J96" s="795"/>
      <c r="K96" s="795"/>
      <c r="L96" s="795"/>
      <c r="M96" s="5"/>
      <c r="N96" s="1">
        <v>100</v>
      </c>
      <c r="O96" s="1" t="s">
        <v>97</v>
      </c>
      <c r="P96" s="76">
        <v>120000</v>
      </c>
      <c r="Q96" s="370">
        <f t="shared" si="5"/>
        <v>12000000</v>
      </c>
      <c r="R96" s="793"/>
    </row>
    <row r="97" spans="1:18" ht="17.100000000000001" customHeight="1" x14ac:dyDescent="0.2">
      <c r="A97" s="72"/>
      <c r="B97" s="5"/>
      <c r="C97" s="9" t="s">
        <v>739</v>
      </c>
      <c r="D97" s="5"/>
      <c r="E97" s="795"/>
      <c r="F97" s="795"/>
      <c r="G97" s="795"/>
      <c r="H97" s="795"/>
      <c r="I97" s="795"/>
      <c r="J97" s="795"/>
      <c r="K97" s="795"/>
      <c r="L97" s="795"/>
      <c r="M97" s="5"/>
      <c r="N97" s="1">
        <v>100</v>
      </c>
      <c r="O97" s="1" t="s">
        <v>97</v>
      </c>
      <c r="P97" s="76">
        <v>120000</v>
      </c>
      <c r="Q97" s="370">
        <f t="shared" si="5"/>
        <v>12000000</v>
      </c>
      <c r="R97" s="793"/>
    </row>
    <row r="98" spans="1:18" ht="17.100000000000001" customHeight="1" x14ac:dyDescent="0.2">
      <c r="A98" s="72"/>
      <c r="B98" s="5"/>
      <c r="C98" s="9" t="s">
        <v>740</v>
      </c>
      <c r="D98" s="5"/>
      <c r="E98" s="795"/>
      <c r="F98" s="795"/>
      <c r="G98" s="795"/>
      <c r="H98" s="795"/>
      <c r="I98" s="795"/>
      <c r="J98" s="795"/>
      <c r="K98" s="795"/>
      <c r="L98" s="795"/>
      <c r="M98" s="5"/>
      <c r="N98" s="1">
        <v>100</v>
      </c>
      <c r="O98" s="1" t="s">
        <v>97</v>
      </c>
      <c r="P98" s="76">
        <v>120000</v>
      </c>
      <c r="Q98" s="370">
        <f t="shared" si="5"/>
        <v>12000000</v>
      </c>
      <c r="R98" s="793"/>
    </row>
    <row r="99" spans="1:18" ht="17.100000000000001" customHeight="1" x14ac:dyDescent="0.2">
      <c r="A99" s="72"/>
      <c r="B99" s="5"/>
      <c r="C99" s="9" t="s">
        <v>741</v>
      </c>
      <c r="D99" s="5"/>
      <c r="E99" s="795"/>
      <c r="F99" s="795"/>
      <c r="G99" s="795"/>
      <c r="H99" s="795"/>
      <c r="I99" s="795"/>
      <c r="J99" s="795"/>
      <c r="K99" s="795"/>
      <c r="L99" s="795"/>
      <c r="M99" s="5"/>
      <c r="N99" s="1">
        <v>100</v>
      </c>
      <c r="O99" s="1" t="s">
        <v>97</v>
      </c>
      <c r="P99" s="76">
        <v>120000</v>
      </c>
      <c r="Q99" s="370">
        <f t="shared" si="5"/>
        <v>12000000</v>
      </c>
      <c r="R99" s="793"/>
    </row>
    <row r="100" spans="1:18" ht="17.100000000000001" customHeight="1" x14ac:dyDescent="0.2">
      <c r="A100" s="72"/>
      <c r="B100" s="5"/>
      <c r="C100" s="9" t="s">
        <v>742</v>
      </c>
      <c r="D100" s="5"/>
      <c r="E100" s="795"/>
      <c r="F100" s="795"/>
      <c r="G100" s="795"/>
      <c r="H100" s="795"/>
      <c r="I100" s="795"/>
      <c r="J100" s="795"/>
      <c r="K100" s="795"/>
      <c r="L100" s="795"/>
      <c r="M100" s="5"/>
      <c r="N100" s="1">
        <v>100</v>
      </c>
      <c r="O100" s="1" t="s">
        <v>97</v>
      </c>
      <c r="P100" s="76">
        <v>120000</v>
      </c>
      <c r="Q100" s="370">
        <f t="shared" si="5"/>
        <v>12000000</v>
      </c>
      <c r="R100" s="793"/>
    </row>
    <row r="101" spans="1:18" ht="17.100000000000001" customHeight="1" x14ac:dyDescent="0.2">
      <c r="A101" s="72"/>
      <c r="B101" s="5"/>
      <c r="C101" s="9" t="s">
        <v>743</v>
      </c>
      <c r="D101" s="5"/>
      <c r="E101" s="795"/>
      <c r="F101" s="795"/>
      <c r="G101" s="795"/>
      <c r="H101" s="795"/>
      <c r="I101" s="795"/>
      <c r="J101" s="795"/>
      <c r="K101" s="795"/>
      <c r="L101" s="795"/>
      <c r="M101" s="5"/>
      <c r="N101" s="1">
        <v>100</v>
      </c>
      <c r="O101" s="1" t="s">
        <v>97</v>
      </c>
      <c r="P101" s="76">
        <v>120000</v>
      </c>
      <c r="Q101" s="370">
        <f t="shared" si="5"/>
        <v>12000000</v>
      </c>
      <c r="R101" s="793"/>
    </row>
    <row r="102" spans="1:18" s="54" customFormat="1" ht="17.100000000000001" customHeight="1" x14ac:dyDescent="0.2">
      <c r="A102" s="764"/>
      <c r="B102" s="253"/>
      <c r="C102" s="253"/>
      <c r="D102" s="455"/>
      <c r="E102" s="455"/>
      <c r="F102" s="455"/>
      <c r="G102" s="455"/>
      <c r="H102" s="455"/>
      <c r="I102" s="455"/>
      <c r="J102" s="455"/>
      <c r="K102" s="455"/>
      <c r="L102" s="455"/>
      <c r="M102" s="455"/>
      <c r="N102" s="46"/>
      <c r="O102" s="46"/>
      <c r="P102" s="51"/>
      <c r="Q102" s="356"/>
      <c r="R102" s="454"/>
    </row>
    <row r="103" spans="1:18" s="129" customFormat="1" ht="17.100000000000001" customHeight="1" x14ac:dyDescent="0.2">
      <c r="A103" s="128" t="s">
        <v>215</v>
      </c>
      <c r="B103" s="85" t="s">
        <v>744</v>
      </c>
      <c r="C103" s="86"/>
      <c r="D103" s="85"/>
      <c r="E103" s="798"/>
      <c r="F103" s="798"/>
      <c r="G103" s="798"/>
      <c r="H103" s="798"/>
      <c r="I103" s="798"/>
      <c r="J103" s="798"/>
      <c r="K103" s="85"/>
      <c r="L103" s="85"/>
      <c r="M103" s="85"/>
      <c r="N103" s="128"/>
      <c r="O103" s="128"/>
      <c r="P103" s="131"/>
      <c r="Q103" s="375">
        <f>Q104</f>
        <v>50000000</v>
      </c>
      <c r="R103" s="145"/>
    </row>
    <row r="104" spans="1:18" ht="17.100000000000001" customHeight="1" x14ac:dyDescent="0.35">
      <c r="A104" s="1">
        <v>523121</v>
      </c>
      <c r="B104" s="1056" t="s">
        <v>88</v>
      </c>
      <c r="C104" s="1057"/>
      <c r="D104" s="1057"/>
      <c r="E104" s="1057"/>
      <c r="F104" s="1057"/>
      <c r="G104" s="1057"/>
      <c r="H104" s="1057"/>
      <c r="I104" s="1057"/>
      <c r="J104" s="1057"/>
      <c r="K104" s="1057"/>
      <c r="L104" s="1057"/>
      <c r="M104" s="5"/>
      <c r="N104" s="6"/>
      <c r="O104" s="6"/>
      <c r="P104" s="6"/>
      <c r="Q104" s="369">
        <f>Q105</f>
        <v>50000000</v>
      </c>
      <c r="R104" s="454" t="s">
        <v>562</v>
      </c>
    </row>
    <row r="105" spans="1:18" ht="17.100000000000001" customHeight="1" x14ac:dyDescent="0.2">
      <c r="A105" s="1"/>
      <c r="B105" s="5"/>
      <c r="C105" s="9" t="s">
        <v>216</v>
      </c>
      <c r="D105" s="5"/>
      <c r="E105" s="795"/>
      <c r="F105" s="795"/>
      <c r="G105" s="795"/>
      <c r="H105" s="795"/>
      <c r="I105" s="795"/>
      <c r="J105" s="795"/>
      <c r="K105" s="795"/>
      <c r="L105" s="795"/>
      <c r="M105" s="5"/>
      <c r="N105" s="1">
        <v>1</v>
      </c>
      <c r="O105" s="1" t="s">
        <v>233</v>
      </c>
      <c r="P105" s="14">
        <v>50000000</v>
      </c>
      <c r="Q105" s="370">
        <f>N105*P105</f>
        <v>50000000</v>
      </c>
      <c r="R105" s="793"/>
    </row>
    <row r="106" spans="1:18" ht="17.100000000000001" customHeight="1" x14ac:dyDescent="0.2">
      <c r="A106" s="1"/>
      <c r="B106" s="5"/>
      <c r="C106" s="9"/>
      <c r="D106" s="5"/>
      <c r="E106" s="795"/>
      <c r="F106" s="795"/>
      <c r="G106" s="795"/>
      <c r="H106" s="795"/>
      <c r="I106" s="795"/>
      <c r="J106" s="795"/>
      <c r="K106" s="795"/>
      <c r="L106" s="795"/>
      <c r="M106" s="5"/>
      <c r="N106" s="1"/>
      <c r="O106" s="1"/>
      <c r="P106" s="14"/>
      <c r="Q106" s="370"/>
      <c r="R106" s="793"/>
    </row>
    <row r="107" spans="1:18" s="129" customFormat="1" ht="17.100000000000001" customHeight="1" x14ac:dyDescent="0.2">
      <c r="A107" s="128" t="s">
        <v>99</v>
      </c>
      <c r="B107" s="85" t="s">
        <v>745</v>
      </c>
      <c r="C107" s="86"/>
      <c r="D107" s="85"/>
      <c r="E107" s="798"/>
      <c r="F107" s="798"/>
      <c r="G107" s="798"/>
      <c r="H107" s="798"/>
      <c r="I107" s="798"/>
      <c r="J107" s="798"/>
      <c r="K107" s="85"/>
      <c r="L107" s="85"/>
      <c r="M107" s="85"/>
      <c r="N107" s="128"/>
      <c r="O107" s="128"/>
      <c r="P107" s="131"/>
      <c r="Q107" s="375">
        <f>Q108</f>
        <v>385000000</v>
      </c>
      <c r="R107" s="145"/>
    </row>
    <row r="108" spans="1:18" ht="17.100000000000001" customHeight="1" x14ac:dyDescent="0.35">
      <c r="A108" s="1">
        <v>523121</v>
      </c>
      <c r="B108" s="1056" t="s">
        <v>746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5"/>
      <c r="N108" s="6"/>
      <c r="O108" s="6"/>
      <c r="P108" s="6"/>
      <c r="Q108" s="369">
        <f>Q110+Q109</f>
        <v>385000000</v>
      </c>
      <c r="R108" s="454" t="s">
        <v>562</v>
      </c>
    </row>
    <row r="109" spans="1:18" ht="17.100000000000001" customHeight="1" x14ac:dyDescent="0.2">
      <c r="A109" s="1"/>
      <c r="B109" s="5"/>
      <c r="C109" s="9" t="s">
        <v>747</v>
      </c>
      <c r="D109" s="5"/>
      <c r="E109" s="795"/>
      <c r="F109" s="795"/>
      <c r="G109" s="795"/>
      <c r="H109" s="795"/>
      <c r="I109" s="795"/>
      <c r="J109" s="795"/>
      <c r="K109" s="795"/>
      <c r="L109" s="795"/>
      <c r="M109" s="5"/>
      <c r="N109" s="1">
        <v>5</v>
      </c>
      <c r="O109" s="1" t="s">
        <v>233</v>
      </c>
      <c r="P109" s="14">
        <v>25000000</v>
      </c>
      <c r="Q109" s="370">
        <f>N109*P109</f>
        <v>125000000</v>
      </c>
      <c r="R109" s="793"/>
    </row>
    <row r="110" spans="1:18" ht="17.100000000000001" customHeight="1" x14ac:dyDescent="0.2">
      <c r="A110" s="1"/>
      <c r="B110" s="5"/>
      <c r="C110" s="9" t="s">
        <v>748</v>
      </c>
      <c r="D110" s="5"/>
      <c r="E110" s="795"/>
      <c r="F110" s="795"/>
      <c r="G110" s="795"/>
      <c r="H110" s="795"/>
      <c r="I110" s="795"/>
      <c r="J110" s="795"/>
      <c r="K110" s="795"/>
      <c r="L110" s="795"/>
      <c r="M110" s="5"/>
      <c r="N110" s="1">
        <v>13</v>
      </c>
      <c r="O110" s="1" t="s">
        <v>233</v>
      </c>
      <c r="P110" s="14">
        <v>20000000</v>
      </c>
      <c r="Q110" s="370">
        <f>N110*P110</f>
        <v>260000000</v>
      </c>
      <c r="R110" s="793"/>
    </row>
    <row r="111" spans="1:18" ht="17.100000000000001" customHeight="1" x14ac:dyDescent="0.2">
      <c r="A111" s="1"/>
      <c r="B111" s="5"/>
      <c r="C111" s="9"/>
      <c r="D111" s="5"/>
      <c r="E111" s="795"/>
      <c r="F111" s="795"/>
      <c r="G111" s="795"/>
      <c r="H111" s="795"/>
      <c r="I111" s="795"/>
      <c r="J111" s="795"/>
      <c r="K111" s="795"/>
      <c r="L111" s="795"/>
      <c r="M111" s="5"/>
      <c r="N111" s="1"/>
      <c r="O111" s="1"/>
      <c r="P111" s="14"/>
      <c r="Q111" s="370"/>
      <c r="R111" s="793"/>
    </row>
    <row r="112" spans="1:18" s="129" customFormat="1" ht="17.100000000000001" customHeight="1" x14ac:dyDescent="0.2">
      <c r="A112" s="128" t="s">
        <v>572</v>
      </c>
      <c r="B112" s="85" t="s">
        <v>749</v>
      </c>
      <c r="C112" s="796"/>
      <c r="D112" s="85"/>
      <c r="E112" s="798"/>
      <c r="F112" s="798"/>
      <c r="G112" s="798"/>
      <c r="H112" s="798"/>
      <c r="I112" s="798"/>
      <c r="J112" s="798"/>
      <c r="K112" s="798"/>
      <c r="L112" s="798"/>
      <c r="M112" s="85"/>
      <c r="N112" s="128"/>
      <c r="O112" s="128"/>
      <c r="P112" s="132"/>
      <c r="Q112" s="375">
        <f>Q113</f>
        <v>180000000</v>
      </c>
      <c r="R112" s="145"/>
    </row>
    <row r="113" spans="1:18" ht="17.100000000000001" customHeight="1" x14ac:dyDescent="0.35">
      <c r="A113" s="1">
        <v>523121</v>
      </c>
      <c r="B113" s="77" t="s">
        <v>750</v>
      </c>
      <c r="C113" s="5"/>
      <c r="D113" s="5"/>
      <c r="E113" s="5"/>
      <c r="F113" s="5"/>
      <c r="G113" s="5"/>
      <c r="H113" s="5"/>
      <c r="I113" s="5"/>
      <c r="J113" s="5"/>
      <c r="K113" s="795"/>
      <c r="L113" s="795"/>
      <c r="M113" s="5"/>
      <c r="N113" s="1"/>
      <c r="O113" s="1"/>
      <c r="P113" s="76"/>
      <c r="Q113" s="369">
        <f>SUM(Q114:Q122)</f>
        <v>180000000</v>
      </c>
      <c r="R113" s="454" t="s">
        <v>562</v>
      </c>
    </row>
    <row r="114" spans="1:18" ht="17.100000000000001" customHeight="1" x14ac:dyDescent="0.2">
      <c r="A114" s="72"/>
      <c r="B114" s="5"/>
      <c r="C114" s="9" t="s">
        <v>735</v>
      </c>
      <c r="D114" s="5"/>
      <c r="E114" s="795"/>
      <c r="F114" s="795"/>
      <c r="G114" s="795"/>
      <c r="H114" s="795"/>
      <c r="I114" s="795"/>
      <c r="J114" s="795"/>
      <c r="K114" s="795"/>
      <c r="L114" s="795"/>
      <c r="M114" s="5"/>
      <c r="N114" s="1">
        <v>1</v>
      </c>
      <c r="O114" s="1" t="s">
        <v>233</v>
      </c>
      <c r="P114" s="76">
        <v>20000000</v>
      </c>
      <c r="Q114" s="370">
        <f t="shared" ref="Q114:Q122" si="6">N114*P114</f>
        <v>20000000</v>
      </c>
      <c r="R114" s="793"/>
    </row>
    <row r="115" spans="1:18" ht="17.100000000000001" customHeight="1" x14ac:dyDescent="0.2">
      <c r="A115" s="72"/>
      <c r="B115" s="5"/>
      <c r="C115" s="9" t="s">
        <v>736</v>
      </c>
      <c r="D115" s="5"/>
      <c r="E115" s="795"/>
      <c r="F115" s="795"/>
      <c r="G115" s="795"/>
      <c r="H115" s="795"/>
      <c r="I115" s="795"/>
      <c r="J115" s="795"/>
      <c r="K115" s="795"/>
      <c r="L115" s="795"/>
      <c r="M115" s="5"/>
      <c r="N115" s="1">
        <v>1</v>
      </c>
      <c r="O115" s="1" t="s">
        <v>233</v>
      </c>
      <c r="P115" s="76">
        <v>20000000</v>
      </c>
      <c r="Q115" s="370">
        <f t="shared" si="6"/>
        <v>20000000</v>
      </c>
      <c r="R115" s="793"/>
    </row>
    <row r="116" spans="1:18" ht="17.100000000000001" customHeight="1" x14ac:dyDescent="0.2">
      <c r="A116" s="72"/>
      <c r="B116" s="5"/>
      <c r="C116" s="9" t="s">
        <v>737</v>
      </c>
      <c r="D116" s="5"/>
      <c r="E116" s="795"/>
      <c r="F116" s="795"/>
      <c r="G116" s="795"/>
      <c r="H116" s="795"/>
      <c r="I116" s="795"/>
      <c r="J116" s="795"/>
      <c r="K116" s="795"/>
      <c r="L116" s="795"/>
      <c r="M116" s="5"/>
      <c r="N116" s="1">
        <v>1</v>
      </c>
      <c r="O116" s="1" t="s">
        <v>233</v>
      </c>
      <c r="P116" s="76">
        <v>20000000</v>
      </c>
      <c r="Q116" s="370">
        <f t="shared" si="6"/>
        <v>20000000</v>
      </c>
      <c r="R116" s="793"/>
    </row>
    <row r="117" spans="1:18" ht="17.100000000000001" customHeight="1" x14ac:dyDescent="0.2">
      <c r="A117" s="72"/>
      <c r="B117" s="5"/>
      <c r="C117" s="9" t="s">
        <v>738</v>
      </c>
      <c r="D117" s="5"/>
      <c r="E117" s="795"/>
      <c r="F117" s="795"/>
      <c r="G117" s="795"/>
      <c r="H117" s="795"/>
      <c r="I117" s="795"/>
      <c r="J117" s="795"/>
      <c r="K117" s="795"/>
      <c r="L117" s="795"/>
      <c r="M117" s="5"/>
      <c r="N117" s="1">
        <v>1</v>
      </c>
      <c r="O117" s="1" t="s">
        <v>233</v>
      </c>
      <c r="P117" s="76">
        <v>20000000</v>
      </c>
      <c r="Q117" s="370">
        <f t="shared" si="6"/>
        <v>20000000</v>
      </c>
      <c r="R117" s="793"/>
    </row>
    <row r="118" spans="1:18" ht="17.100000000000001" customHeight="1" x14ac:dyDescent="0.2">
      <c r="A118" s="72"/>
      <c r="B118" s="5"/>
      <c r="C118" s="9" t="s">
        <v>739</v>
      </c>
      <c r="D118" s="5"/>
      <c r="E118" s="795"/>
      <c r="F118" s="795"/>
      <c r="G118" s="795"/>
      <c r="H118" s="795"/>
      <c r="I118" s="795"/>
      <c r="J118" s="795"/>
      <c r="K118" s="795"/>
      <c r="L118" s="795"/>
      <c r="M118" s="5"/>
      <c r="N118" s="1">
        <v>1</v>
      </c>
      <c r="O118" s="1" t="s">
        <v>233</v>
      </c>
      <c r="P118" s="76">
        <v>20000000</v>
      </c>
      <c r="Q118" s="370">
        <f t="shared" si="6"/>
        <v>20000000</v>
      </c>
      <c r="R118" s="793"/>
    </row>
    <row r="119" spans="1:18" ht="17.100000000000001" customHeight="1" x14ac:dyDescent="0.2">
      <c r="A119" s="72"/>
      <c r="B119" s="5"/>
      <c r="C119" s="9" t="s">
        <v>740</v>
      </c>
      <c r="D119" s="5"/>
      <c r="E119" s="795"/>
      <c r="F119" s="795"/>
      <c r="G119" s="795"/>
      <c r="H119" s="795"/>
      <c r="I119" s="795"/>
      <c r="J119" s="795"/>
      <c r="K119" s="795"/>
      <c r="L119" s="795"/>
      <c r="M119" s="5"/>
      <c r="N119" s="1">
        <v>1</v>
      </c>
      <c r="O119" s="1" t="s">
        <v>233</v>
      </c>
      <c r="P119" s="76">
        <v>20000000</v>
      </c>
      <c r="Q119" s="370">
        <f t="shared" si="6"/>
        <v>20000000</v>
      </c>
      <c r="R119" s="793"/>
    </row>
    <row r="120" spans="1:18" ht="17.100000000000001" customHeight="1" x14ac:dyDescent="0.2">
      <c r="A120" s="72"/>
      <c r="B120" s="5"/>
      <c r="C120" s="9" t="s">
        <v>741</v>
      </c>
      <c r="D120" s="5"/>
      <c r="E120" s="795"/>
      <c r="F120" s="795"/>
      <c r="G120" s="795"/>
      <c r="H120" s="795"/>
      <c r="I120" s="795"/>
      <c r="J120" s="795"/>
      <c r="K120" s="795"/>
      <c r="L120" s="795"/>
      <c r="M120" s="5"/>
      <c r="N120" s="1">
        <v>1</v>
      </c>
      <c r="O120" s="1" t="s">
        <v>233</v>
      </c>
      <c r="P120" s="76">
        <v>20000000</v>
      </c>
      <c r="Q120" s="370">
        <f t="shared" si="6"/>
        <v>20000000</v>
      </c>
      <c r="R120" s="793"/>
    </row>
    <row r="121" spans="1:18" ht="17.100000000000001" customHeight="1" x14ac:dyDescent="0.2">
      <c r="A121" s="72"/>
      <c r="B121" s="5"/>
      <c r="C121" s="9" t="s">
        <v>742</v>
      </c>
      <c r="D121" s="5"/>
      <c r="E121" s="795"/>
      <c r="F121" s="795"/>
      <c r="G121" s="795"/>
      <c r="H121" s="795"/>
      <c r="I121" s="795"/>
      <c r="J121" s="795"/>
      <c r="K121" s="795"/>
      <c r="L121" s="795"/>
      <c r="M121" s="5"/>
      <c r="N121" s="1">
        <v>1</v>
      </c>
      <c r="O121" s="1" t="s">
        <v>233</v>
      </c>
      <c r="P121" s="76">
        <v>20000000</v>
      </c>
      <c r="Q121" s="370">
        <f t="shared" si="6"/>
        <v>20000000</v>
      </c>
      <c r="R121" s="793"/>
    </row>
    <row r="122" spans="1:18" ht="17.100000000000001" customHeight="1" x14ac:dyDescent="0.2">
      <c r="A122" s="72"/>
      <c r="B122" s="5"/>
      <c r="C122" s="9" t="s">
        <v>743</v>
      </c>
      <c r="D122" s="5"/>
      <c r="E122" s="795"/>
      <c r="F122" s="795"/>
      <c r="G122" s="795"/>
      <c r="H122" s="795"/>
      <c r="I122" s="795"/>
      <c r="J122" s="795"/>
      <c r="K122" s="795"/>
      <c r="L122" s="795"/>
      <c r="M122" s="5"/>
      <c r="N122" s="1">
        <v>1</v>
      </c>
      <c r="O122" s="1" t="s">
        <v>233</v>
      </c>
      <c r="P122" s="76">
        <v>20000000</v>
      </c>
      <c r="Q122" s="370">
        <f t="shared" si="6"/>
        <v>20000000</v>
      </c>
      <c r="R122" s="793"/>
    </row>
    <row r="123" spans="1:18" ht="17.100000000000001" customHeight="1" x14ac:dyDescent="0.35">
      <c r="A123" s="1"/>
      <c r="B123" s="77"/>
      <c r="C123" s="5"/>
      <c r="D123" s="5"/>
      <c r="E123" s="5"/>
      <c r="F123" s="5"/>
      <c r="G123" s="5"/>
      <c r="H123" s="5"/>
      <c r="I123" s="5"/>
      <c r="J123" s="5"/>
      <c r="K123" s="795"/>
      <c r="L123" s="795"/>
      <c r="M123" s="5"/>
      <c r="N123" s="1"/>
      <c r="O123" s="1"/>
      <c r="P123" s="76"/>
      <c r="Q123" s="369"/>
      <c r="R123" s="454"/>
    </row>
    <row r="124" spans="1:18" s="129" customFormat="1" ht="17.100000000000001" customHeight="1" x14ac:dyDescent="0.2">
      <c r="A124" s="128" t="s">
        <v>100</v>
      </c>
      <c r="B124" s="85" t="s">
        <v>751</v>
      </c>
      <c r="C124" s="86"/>
      <c r="D124" s="85"/>
      <c r="E124" s="798"/>
      <c r="F124" s="798"/>
      <c r="G124" s="798"/>
      <c r="H124" s="798"/>
      <c r="I124" s="798"/>
      <c r="J124" s="798"/>
      <c r="K124" s="85"/>
      <c r="L124" s="85"/>
      <c r="M124" s="85"/>
      <c r="N124" s="128"/>
      <c r="O124" s="128"/>
      <c r="P124" s="131"/>
      <c r="Q124" s="375">
        <f>Q125</f>
        <v>332000000</v>
      </c>
      <c r="R124" s="145"/>
    </row>
    <row r="125" spans="1:18" ht="17.100000000000001" customHeight="1" x14ac:dyDescent="0.35">
      <c r="A125" s="1">
        <v>523121</v>
      </c>
      <c r="B125" s="1056" t="s">
        <v>746</v>
      </c>
      <c r="C125" s="1057"/>
      <c r="D125" s="1057"/>
      <c r="E125" s="1057"/>
      <c r="F125" s="1057"/>
      <c r="G125" s="1057"/>
      <c r="H125" s="1057"/>
      <c r="I125" s="1057"/>
      <c r="J125" s="1057"/>
      <c r="K125" s="1057"/>
      <c r="L125" s="1057"/>
      <c r="M125" s="5"/>
      <c r="N125" s="6"/>
      <c r="O125" s="6"/>
      <c r="P125" s="6"/>
      <c r="Q125" s="369">
        <f>Q127+Q126</f>
        <v>332000000</v>
      </c>
      <c r="R125" s="454" t="s">
        <v>562</v>
      </c>
    </row>
    <row r="126" spans="1:18" ht="17.100000000000001" customHeight="1" x14ac:dyDescent="0.2">
      <c r="A126" s="1"/>
      <c r="B126" s="5"/>
      <c r="C126" s="9" t="s">
        <v>752</v>
      </c>
      <c r="D126" s="5"/>
      <c r="E126" s="795"/>
      <c r="F126" s="795"/>
      <c r="G126" s="795"/>
      <c r="H126" s="795"/>
      <c r="I126" s="795"/>
      <c r="J126" s="795"/>
      <c r="K126" s="795"/>
      <c r="L126" s="795"/>
      <c r="M126" s="5"/>
      <c r="N126" s="1">
        <v>166</v>
      </c>
      <c r="O126" s="1" t="s">
        <v>233</v>
      </c>
      <c r="P126" s="14">
        <v>2000000</v>
      </c>
      <c r="Q126" s="370">
        <f>N126*P126</f>
        <v>332000000</v>
      </c>
      <c r="R126" s="793"/>
    </row>
    <row r="127" spans="1:18" ht="17.100000000000001" customHeight="1" x14ac:dyDescent="0.2">
      <c r="A127" s="1"/>
      <c r="B127" s="5"/>
      <c r="C127" s="9"/>
      <c r="D127" s="5"/>
      <c r="E127" s="795"/>
      <c r="F127" s="795"/>
      <c r="G127" s="795"/>
      <c r="H127" s="795"/>
      <c r="I127" s="795"/>
      <c r="J127" s="795"/>
      <c r="K127" s="795"/>
      <c r="L127" s="795"/>
      <c r="M127" s="5"/>
      <c r="N127" s="1"/>
      <c r="O127" s="1"/>
      <c r="P127" s="14"/>
      <c r="Q127" s="370"/>
      <c r="R127" s="793"/>
    </row>
    <row r="128" spans="1:18" s="129" customFormat="1" ht="17.100000000000001" customHeight="1" x14ac:dyDescent="0.2">
      <c r="A128" s="128" t="s">
        <v>218</v>
      </c>
      <c r="B128" s="85" t="s">
        <v>753</v>
      </c>
      <c r="C128" s="796"/>
      <c r="D128" s="85"/>
      <c r="E128" s="798"/>
      <c r="F128" s="798"/>
      <c r="G128" s="798"/>
      <c r="H128" s="798"/>
      <c r="I128" s="798"/>
      <c r="J128" s="798"/>
      <c r="K128" s="798"/>
      <c r="L128" s="798"/>
      <c r="M128" s="85"/>
      <c r="N128" s="128"/>
      <c r="O128" s="128"/>
      <c r="P128" s="132"/>
      <c r="Q128" s="375">
        <f>Q129</f>
        <v>62000000</v>
      </c>
      <c r="R128" s="145"/>
    </row>
    <row r="129" spans="1:18" ht="17.100000000000001" customHeight="1" x14ac:dyDescent="0.35">
      <c r="A129" s="1">
        <v>523121</v>
      </c>
      <c r="B129" s="77" t="s">
        <v>750</v>
      </c>
      <c r="C129" s="5"/>
      <c r="D129" s="5"/>
      <c r="E129" s="5"/>
      <c r="F129" s="5"/>
      <c r="G129" s="5"/>
      <c r="H129" s="5"/>
      <c r="I129" s="5"/>
      <c r="J129" s="5"/>
      <c r="K129" s="795"/>
      <c r="L129" s="795"/>
      <c r="M129" s="5"/>
      <c r="N129" s="1"/>
      <c r="O129" s="1"/>
      <c r="P129" s="76"/>
      <c r="Q129" s="369">
        <f>SUM(Q130:Q138)</f>
        <v>62000000</v>
      </c>
      <c r="R129" s="454" t="s">
        <v>562</v>
      </c>
    </row>
    <row r="130" spans="1:18" ht="17.100000000000001" customHeight="1" x14ac:dyDescent="0.2">
      <c r="A130" s="72"/>
      <c r="B130" s="5"/>
      <c r="C130" s="9" t="s">
        <v>735</v>
      </c>
      <c r="D130" s="5"/>
      <c r="E130" s="795"/>
      <c r="F130" s="795"/>
      <c r="G130" s="795"/>
      <c r="H130" s="795"/>
      <c r="I130" s="795"/>
      <c r="J130" s="795"/>
      <c r="K130" s="795"/>
      <c r="L130" s="795"/>
      <c r="M130" s="5"/>
      <c r="N130" s="1">
        <v>4</v>
      </c>
      <c r="O130" s="1" t="s">
        <v>233</v>
      </c>
      <c r="P130" s="76">
        <v>2000000</v>
      </c>
      <c r="Q130" s="370">
        <f t="shared" ref="Q130:Q138" si="7">N130*P130</f>
        <v>8000000</v>
      </c>
      <c r="R130" s="793"/>
    </row>
    <row r="131" spans="1:18" ht="17.100000000000001" customHeight="1" x14ac:dyDescent="0.2">
      <c r="A131" s="72"/>
      <c r="B131" s="5"/>
      <c r="C131" s="9" t="s">
        <v>736</v>
      </c>
      <c r="D131" s="5"/>
      <c r="E131" s="795"/>
      <c r="F131" s="795"/>
      <c r="G131" s="795"/>
      <c r="H131" s="795"/>
      <c r="I131" s="795"/>
      <c r="J131" s="795"/>
      <c r="K131" s="795"/>
      <c r="L131" s="795"/>
      <c r="M131" s="5"/>
      <c r="N131" s="1">
        <v>4</v>
      </c>
      <c r="O131" s="1" t="s">
        <v>233</v>
      </c>
      <c r="P131" s="76">
        <v>2000000</v>
      </c>
      <c r="Q131" s="370">
        <f t="shared" si="7"/>
        <v>8000000</v>
      </c>
      <c r="R131" s="793"/>
    </row>
    <row r="132" spans="1:18" ht="17.100000000000001" customHeight="1" x14ac:dyDescent="0.2">
      <c r="A132" s="72"/>
      <c r="B132" s="5"/>
      <c r="C132" s="9" t="s">
        <v>737</v>
      </c>
      <c r="D132" s="5"/>
      <c r="E132" s="795"/>
      <c r="F132" s="795"/>
      <c r="G132" s="795"/>
      <c r="H132" s="795"/>
      <c r="I132" s="795"/>
      <c r="J132" s="795"/>
      <c r="K132" s="795"/>
      <c r="L132" s="795"/>
      <c r="M132" s="5"/>
      <c r="N132" s="1">
        <v>4</v>
      </c>
      <c r="O132" s="1" t="s">
        <v>233</v>
      </c>
      <c r="P132" s="76">
        <v>2000000</v>
      </c>
      <c r="Q132" s="370">
        <f t="shared" si="7"/>
        <v>8000000</v>
      </c>
      <c r="R132" s="793"/>
    </row>
    <row r="133" spans="1:18" ht="17.100000000000001" customHeight="1" x14ac:dyDescent="0.2">
      <c r="A133" s="72"/>
      <c r="B133" s="5"/>
      <c r="C133" s="9" t="s">
        <v>738</v>
      </c>
      <c r="D133" s="5"/>
      <c r="E133" s="795"/>
      <c r="F133" s="795"/>
      <c r="G133" s="795"/>
      <c r="H133" s="795"/>
      <c r="I133" s="795"/>
      <c r="J133" s="795"/>
      <c r="K133" s="795"/>
      <c r="L133" s="795"/>
      <c r="M133" s="5"/>
      <c r="N133" s="1">
        <v>4</v>
      </c>
      <c r="O133" s="1" t="s">
        <v>233</v>
      </c>
      <c r="P133" s="76">
        <v>2000000</v>
      </c>
      <c r="Q133" s="370">
        <f t="shared" si="7"/>
        <v>8000000</v>
      </c>
      <c r="R133" s="793"/>
    </row>
    <row r="134" spans="1:18" ht="17.100000000000001" customHeight="1" x14ac:dyDescent="0.2">
      <c r="A134" s="72"/>
      <c r="B134" s="5"/>
      <c r="C134" s="9" t="s">
        <v>739</v>
      </c>
      <c r="D134" s="5"/>
      <c r="E134" s="795"/>
      <c r="F134" s="795"/>
      <c r="G134" s="795"/>
      <c r="H134" s="795"/>
      <c r="I134" s="795"/>
      <c r="J134" s="795"/>
      <c r="K134" s="795"/>
      <c r="L134" s="795"/>
      <c r="M134" s="5"/>
      <c r="N134" s="1">
        <v>3</v>
      </c>
      <c r="O134" s="1" t="s">
        <v>233</v>
      </c>
      <c r="P134" s="76">
        <v>2000000</v>
      </c>
      <c r="Q134" s="370">
        <f t="shared" si="7"/>
        <v>6000000</v>
      </c>
      <c r="R134" s="793"/>
    </row>
    <row r="135" spans="1:18" ht="17.100000000000001" customHeight="1" x14ac:dyDescent="0.2">
      <c r="A135" s="72"/>
      <c r="B135" s="5"/>
      <c r="C135" s="9" t="s">
        <v>740</v>
      </c>
      <c r="D135" s="5"/>
      <c r="E135" s="795"/>
      <c r="F135" s="795"/>
      <c r="G135" s="795"/>
      <c r="H135" s="795"/>
      <c r="I135" s="795"/>
      <c r="J135" s="795"/>
      <c r="K135" s="795"/>
      <c r="L135" s="795"/>
      <c r="M135" s="5"/>
      <c r="N135" s="1">
        <v>3</v>
      </c>
      <c r="O135" s="1" t="s">
        <v>233</v>
      </c>
      <c r="P135" s="76">
        <v>2000000</v>
      </c>
      <c r="Q135" s="370">
        <f t="shared" si="7"/>
        <v>6000000</v>
      </c>
      <c r="R135" s="793"/>
    </row>
    <row r="136" spans="1:18" ht="17.100000000000001" customHeight="1" x14ac:dyDescent="0.2">
      <c r="A136" s="72"/>
      <c r="B136" s="5"/>
      <c r="C136" s="9" t="s">
        <v>741</v>
      </c>
      <c r="D136" s="5"/>
      <c r="E136" s="795"/>
      <c r="F136" s="795"/>
      <c r="G136" s="795"/>
      <c r="H136" s="795"/>
      <c r="I136" s="795"/>
      <c r="J136" s="795"/>
      <c r="K136" s="795"/>
      <c r="L136" s="795"/>
      <c r="M136" s="5"/>
      <c r="N136" s="1">
        <v>3</v>
      </c>
      <c r="O136" s="1" t="s">
        <v>233</v>
      </c>
      <c r="P136" s="76">
        <v>2000000</v>
      </c>
      <c r="Q136" s="370">
        <f t="shared" si="7"/>
        <v>6000000</v>
      </c>
      <c r="R136" s="793"/>
    </row>
    <row r="137" spans="1:18" ht="17.100000000000001" customHeight="1" x14ac:dyDescent="0.2">
      <c r="A137" s="72"/>
      <c r="B137" s="5"/>
      <c r="C137" s="9" t="s">
        <v>742</v>
      </c>
      <c r="D137" s="5"/>
      <c r="E137" s="795"/>
      <c r="F137" s="795"/>
      <c r="G137" s="795"/>
      <c r="H137" s="795"/>
      <c r="I137" s="795"/>
      <c r="J137" s="795"/>
      <c r="K137" s="795"/>
      <c r="L137" s="795"/>
      <c r="M137" s="5"/>
      <c r="N137" s="1">
        <v>3</v>
      </c>
      <c r="O137" s="1" t="s">
        <v>233</v>
      </c>
      <c r="P137" s="76">
        <v>2000000</v>
      </c>
      <c r="Q137" s="370">
        <f t="shared" si="7"/>
        <v>6000000</v>
      </c>
      <c r="R137" s="793"/>
    </row>
    <row r="138" spans="1:18" ht="17.100000000000001" customHeight="1" x14ac:dyDescent="0.2">
      <c r="A138" s="72"/>
      <c r="B138" s="5"/>
      <c r="C138" s="9" t="s">
        <v>743</v>
      </c>
      <c r="D138" s="5"/>
      <c r="E138" s="795"/>
      <c r="F138" s="795"/>
      <c r="G138" s="795"/>
      <c r="H138" s="795"/>
      <c r="I138" s="795"/>
      <c r="J138" s="795"/>
      <c r="K138" s="795"/>
      <c r="L138" s="795"/>
      <c r="M138" s="5"/>
      <c r="N138" s="1">
        <v>3</v>
      </c>
      <c r="O138" s="1" t="s">
        <v>233</v>
      </c>
      <c r="P138" s="76">
        <v>2000000</v>
      </c>
      <c r="Q138" s="370">
        <f t="shared" si="7"/>
        <v>6000000</v>
      </c>
      <c r="R138" s="793"/>
    </row>
    <row r="139" spans="1:18" ht="17.100000000000001" customHeight="1" x14ac:dyDescent="0.2">
      <c r="A139" s="72"/>
      <c r="B139" s="5"/>
      <c r="C139" s="9"/>
      <c r="D139" s="5"/>
      <c r="E139" s="795"/>
      <c r="F139" s="795"/>
      <c r="G139" s="795"/>
      <c r="H139" s="795"/>
      <c r="I139" s="795"/>
      <c r="J139" s="795"/>
      <c r="K139" s="795"/>
      <c r="L139" s="795"/>
      <c r="M139" s="5"/>
      <c r="N139" s="1"/>
      <c r="O139" s="1"/>
      <c r="P139" s="76"/>
      <c r="Q139" s="370"/>
      <c r="R139" s="793"/>
    </row>
    <row r="140" spans="1:18" s="129" customFormat="1" ht="17.100000000000001" customHeight="1" x14ac:dyDescent="0.2">
      <c r="A140" s="128" t="s">
        <v>573</v>
      </c>
      <c r="B140" s="85" t="s">
        <v>87</v>
      </c>
      <c r="C140" s="796"/>
      <c r="D140" s="85"/>
      <c r="E140" s="798"/>
      <c r="F140" s="798"/>
      <c r="G140" s="798"/>
      <c r="H140" s="798"/>
      <c r="I140" s="798"/>
      <c r="J140" s="798"/>
      <c r="K140" s="798"/>
      <c r="L140" s="798"/>
      <c r="M140" s="85"/>
      <c r="N140" s="128"/>
      <c r="O140" s="128"/>
      <c r="P140" s="132"/>
      <c r="Q140" s="375">
        <f>Q141</f>
        <v>14220000</v>
      </c>
      <c r="R140" s="145"/>
    </row>
    <row r="141" spans="1:18" ht="17.100000000000001" customHeight="1" x14ac:dyDescent="0.35">
      <c r="A141" s="1">
        <v>523121</v>
      </c>
      <c r="B141" s="77" t="s">
        <v>353</v>
      </c>
      <c r="C141" s="5"/>
      <c r="D141" s="5"/>
      <c r="E141" s="5"/>
      <c r="F141" s="5"/>
      <c r="G141" s="5"/>
      <c r="H141" s="5"/>
      <c r="I141" s="5"/>
      <c r="J141" s="5"/>
      <c r="K141" s="795"/>
      <c r="L141" s="795"/>
      <c r="M141" s="5"/>
      <c r="N141" s="1"/>
      <c r="O141" s="1"/>
      <c r="P141" s="76"/>
      <c r="Q141" s="369">
        <f>SUM(Q142:Q149)</f>
        <v>14220000</v>
      </c>
      <c r="R141" s="454" t="s">
        <v>562</v>
      </c>
    </row>
    <row r="142" spans="1:18" ht="17.100000000000001" customHeight="1" x14ac:dyDescent="0.2">
      <c r="A142" s="72"/>
      <c r="B142" s="5"/>
      <c r="C142" s="9" t="s">
        <v>89</v>
      </c>
      <c r="D142" s="5"/>
      <c r="E142" s="795"/>
      <c r="F142" s="795"/>
      <c r="G142" s="795"/>
      <c r="H142" s="795"/>
      <c r="I142" s="795"/>
      <c r="J142" s="795"/>
      <c r="K142" s="795"/>
      <c r="L142" s="795"/>
      <c r="M142" s="5"/>
      <c r="N142" s="1">
        <v>44</v>
      </c>
      <c r="O142" s="1" t="s">
        <v>268</v>
      </c>
      <c r="P142" s="76">
        <v>30000</v>
      </c>
      <c r="Q142" s="370">
        <f t="shared" ref="Q142:Q149" si="8">N142*P142</f>
        <v>1320000</v>
      </c>
      <c r="R142" s="793"/>
    </row>
    <row r="143" spans="1:18" ht="17.100000000000001" customHeight="1" x14ac:dyDescent="0.2">
      <c r="A143" s="72"/>
      <c r="B143" s="5"/>
      <c r="C143" s="9" t="s">
        <v>90</v>
      </c>
      <c r="D143" s="5"/>
      <c r="E143" s="795"/>
      <c r="F143" s="795"/>
      <c r="G143" s="795"/>
      <c r="H143" s="795"/>
      <c r="I143" s="795"/>
      <c r="J143" s="795"/>
      <c r="K143" s="795"/>
      <c r="L143" s="795"/>
      <c r="M143" s="5"/>
      <c r="N143" s="1">
        <v>4</v>
      </c>
      <c r="O143" s="1" t="s">
        <v>268</v>
      </c>
      <c r="P143" s="76">
        <v>30000</v>
      </c>
      <c r="Q143" s="370">
        <f t="shared" si="8"/>
        <v>120000</v>
      </c>
      <c r="R143" s="793"/>
    </row>
    <row r="144" spans="1:18" ht="17.100000000000001" customHeight="1" x14ac:dyDescent="0.2">
      <c r="A144" s="72"/>
      <c r="B144" s="5"/>
      <c r="C144" s="9" t="s">
        <v>91</v>
      </c>
      <c r="D144" s="5"/>
      <c r="E144" s="795"/>
      <c r="F144" s="795"/>
      <c r="G144" s="795"/>
      <c r="H144" s="795"/>
      <c r="I144" s="795"/>
      <c r="J144" s="795"/>
      <c r="K144" s="795"/>
      <c r="L144" s="795"/>
      <c r="M144" s="5"/>
      <c r="N144" s="1">
        <v>16</v>
      </c>
      <c r="O144" s="1" t="s">
        <v>268</v>
      </c>
      <c r="P144" s="76">
        <v>30000</v>
      </c>
      <c r="Q144" s="370">
        <f t="shared" si="8"/>
        <v>480000</v>
      </c>
      <c r="R144" s="793"/>
    </row>
    <row r="145" spans="1:18" ht="17.100000000000001" customHeight="1" x14ac:dyDescent="0.2">
      <c r="A145" s="72"/>
      <c r="B145" s="5"/>
      <c r="C145" s="9" t="s">
        <v>92</v>
      </c>
      <c r="D145" s="5"/>
      <c r="E145" s="795"/>
      <c r="F145" s="795"/>
      <c r="G145" s="795"/>
      <c r="H145" s="795"/>
      <c r="I145" s="795"/>
      <c r="J145" s="795"/>
      <c r="K145" s="795"/>
      <c r="L145" s="795"/>
      <c r="M145" s="5"/>
      <c r="N145" s="1">
        <v>30</v>
      </c>
      <c r="O145" s="1" t="s">
        <v>233</v>
      </c>
      <c r="P145" s="76">
        <v>30000</v>
      </c>
      <c r="Q145" s="370">
        <f t="shared" si="8"/>
        <v>900000</v>
      </c>
      <c r="R145" s="793"/>
    </row>
    <row r="146" spans="1:18" ht="17.100000000000001" customHeight="1" x14ac:dyDescent="0.2">
      <c r="A146" s="72"/>
      <c r="B146" s="5"/>
      <c r="C146" s="9" t="s">
        <v>94</v>
      </c>
      <c r="D146" s="5"/>
      <c r="E146" s="795"/>
      <c r="F146" s="795"/>
      <c r="G146" s="795"/>
      <c r="H146" s="795"/>
      <c r="I146" s="795"/>
      <c r="J146" s="795"/>
      <c r="K146" s="795"/>
      <c r="L146" s="795"/>
      <c r="M146" s="5"/>
      <c r="N146" s="1">
        <v>2</v>
      </c>
      <c r="O146" s="1" t="s">
        <v>233</v>
      </c>
      <c r="P146" s="76">
        <v>200000</v>
      </c>
      <c r="Q146" s="370">
        <f t="shared" si="8"/>
        <v>400000</v>
      </c>
      <c r="R146" s="793"/>
    </row>
    <row r="147" spans="1:18" ht="17.100000000000001" customHeight="1" x14ac:dyDescent="0.2">
      <c r="A147" s="72"/>
      <c r="B147" s="5"/>
      <c r="C147" s="9" t="s">
        <v>95</v>
      </c>
      <c r="D147" s="5"/>
      <c r="E147" s="795"/>
      <c r="F147" s="795"/>
      <c r="G147" s="795"/>
      <c r="H147" s="795"/>
      <c r="I147" s="795"/>
      <c r="J147" s="795"/>
      <c r="K147" s="795"/>
      <c r="L147" s="795"/>
      <c r="M147" s="5"/>
      <c r="N147" s="1">
        <v>5</v>
      </c>
      <c r="O147" s="1" t="s">
        <v>233</v>
      </c>
      <c r="P147" s="76">
        <v>200000</v>
      </c>
      <c r="Q147" s="370">
        <f t="shared" si="8"/>
        <v>1000000</v>
      </c>
      <c r="R147" s="793"/>
    </row>
    <row r="148" spans="1:18" ht="17.100000000000001" customHeight="1" x14ac:dyDescent="0.2">
      <c r="A148" s="72"/>
      <c r="B148" s="5"/>
      <c r="C148" s="9" t="s">
        <v>622</v>
      </c>
      <c r="D148" s="5"/>
      <c r="E148" s="795"/>
      <c r="F148" s="795"/>
      <c r="G148" s="795"/>
      <c r="H148" s="795"/>
      <c r="I148" s="795"/>
      <c r="J148" s="795"/>
      <c r="K148" s="795"/>
      <c r="L148" s="795"/>
      <c r="M148" s="5"/>
      <c r="N148" s="1">
        <v>1</v>
      </c>
      <c r="O148" s="1" t="s">
        <v>233</v>
      </c>
      <c r="P148" s="76">
        <v>5000000</v>
      </c>
      <c r="Q148" s="370">
        <f t="shared" si="8"/>
        <v>5000000</v>
      </c>
      <c r="R148" s="793"/>
    </row>
    <row r="149" spans="1:18" ht="17.100000000000001" customHeight="1" x14ac:dyDescent="0.2">
      <c r="A149" s="72"/>
      <c r="B149" s="5"/>
      <c r="C149" s="9" t="s">
        <v>565</v>
      </c>
      <c r="D149" s="5"/>
      <c r="E149" s="795"/>
      <c r="F149" s="795"/>
      <c r="G149" s="795"/>
      <c r="H149" s="795"/>
      <c r="I149" s="795"/>
      <c r="J149" s="795"/>
      <c r="K149" s="795"/>
      <c r="L149" s="795"/>
      <c r="M149" s="5"/>
      <c r="N149" s="1">
        <v>1</v>
      </c>
      <c r="O149" s="1" t="s">
        <v>566</v>
      </c>
      <c r="P149" s="76">
        <v>5000000</v>
      </c>
      <c r="Q149" s="370">
        <f t="shared" si="8"/>
        <v>5000000</v>
      </c>
      <c r="R149" s="793"/>
    </row>
    <row r="150" spans="1:18" ht="17.100000000000001" customHeight="1" x14ac:dyDescent="0.2">
      <c r="A150" s="72"/>
      <c r="B150" s="5"/>
      <c r="C150" s="9"/>
      <c r="D150" s="5"/>
      <c r="E150" s="795"/>
      <c r="F150" s="795"/>
      <c r="G150" s="795"/>
      <c r="H150" s="795"/>
      <c r="I150" s="795"/>
      <c r="J150" s="795"/>
      <c r="K150" s="795"/>
      <c r="L150" s="795"/>
      <c r="M150" s="5"/>
      <c r="N150" s="1"/>
      <c r="O150" s="1"/>
      <c r="P150" s="76"/>
      <c r="Q150" s="370"/>
      <c r="R150" s="793"/>
    </row>
    <row r="151" spans="1:18" s="129" customFormat="1" ht="17.100000000000001" customHeight="1" x14ac:dyDescent="0.2">
      <c r="A151" s="128" t="s">
        <v>135</v>
      </c>
      <c r="B151" s="796" t="s">
        <v>136</v>
      </c>
      <c r="C151" s="796"/>
      <c r="D151" s="796"/>
      <c r="E151" s="798"/>
      <c r="F151" s="798"/>
      <c r="G151" s="798"/>
      <c r="H151" s="798"/>
      <c r="I151" s="798"/>
      <c r="J151" s="798"/>
      <c r="K151" s="798"/>
      <c r="L151" s="798"/>
      <c r="M151" s="798"/>
      <c r="N151" s="128"/>
      <c r="O151" s="128"/>
      <c r="P151" s="128"/>
      <c r="Q151" s="381">
        <f>Q152</f>
        <v>401784000</v>
      </c>
      <c r="R151" s="145"/>
    </row>
    <row r="152" spans="1:18" ht="17.100000000000001" customHeight="1" x14ac:dyDescent="0.35">
      <c r="A152" s="94">
        <v>522111</v>
      </c>
      <c r="B152" s="39" t="s">
        <v>242</v>
      </c>
      <c r="C152" s="39"/>
      <c r="D152" s="39"/>
      <c r="E152" s="95"/>
      <c r="F152" s="95"/>
      <c r="G152" s="95"/>
      <c r="H152" s="95"/>
      <c r="I152" s="95"/>
      <c r="J152" s="95"/>
      <c r="K152" s="95"/>
      <c r="L152" s="95"/>
      <c r="M152" s="95"/>
      <c r="N152" s="96"/>
      <c r="O152" s="96"/>
      <c r="P152" s="96"/>
      <c r="Q152" s="363">
        <f>Q153</f>
        <v>401784000</v>
      </c>
      <c r="R152" s="454" t="s">
        <v>562</v>
      </c>
    </row>
    <row r="153" spans="1:18" ht="17.100000000000001" customHeight="1" x14ac:dyDescent="0.2">
      <c r="A153" s="94"/>
      <c r="B153" s="95" t="s">
        <v>20</v>
      </c>
      <c r="C153" s="95" t="s">
        <v>623</v>
      </c>
      <c r="D153" s="97"/>
      <c r="E153" s="71"/>
      <c r="F153" s="95"/>
      <c r="G153" s="98"/>
      <c r="H153" s="98"/>
      <c r="I153" s="98"/>
      <c r="J153" s="98"/>
      <c r="K153" s="98"/>
      <c r="L153" s="98"/>
      <c r="M153" s="95"/>
      <c r="N153" s="94">
        <v>1</v>
      </c>
      <c r="O153" s="94" t="s">
        <v>366</v>
      </c>
      <c r="P153" s="40">
        <v>401784000</v>
      </c>
      <c r="Q153" s="364">
        <f>N153*P153</f>
        <v>401784000</v>
      </c>
      <c r="R153" s="793"/>
    </row>
    <row r="154" spans="1:18" ht="17.100000000000001" customHeight="1" x14ac:dyDescent="0.2">
      <c r="A154" s="94"/>
      <c r="B154" s="95"/>
      <c r="C154" s="95"/>
      <c r="D154" s="95"/>
      <c r="E154" s="99"/>
      <c r="F154" s="95"/>
      <c r="G154" s="98"/>
      <c r="H154" s="98"/>
      <c r="I154" s="98"/>
      <c r="J154" s="98"/>
      <c r="K154" s="98"/>
      <c r="L154" s="98"/>
      <c r="M154" s="95"/>
      <c r="N154" s="94"/>
      <c r="O154" s="94"/>
      <c r="P154" s="40"/>
      <c r="Q154" s="364"/>
      <c r="R154" s="793"/>
    </row>
    <row r="155" spans="1:18" s="129" customFormat="1" ht="17.100000000000001" customHeight="1" x14ac:dyDescent="0.2">
      <c r="A155" s="137" t="s">
        <v>221</v>
      </c>
      <c r="B155" s="794" t="s">
        <v>222</v>
      </c>
      <c r="C155" s="794"/>
      <c r="D155" s="797"/>
      <c r="E155" s="797"/>
      <c r="F155" s="797"/>
      <c r="G155" s="797"/>
      <c r="H155" s="797"/>
      <c r="I155" s="797"/>
      <c r="J155" s="797"/>
      <c r="K155" s="797"/>
      <c r="L155" s="797"/>
      <c r="M155" s="797"/>
      <c r="N155" s="137"/>
      <c r="O155" s="137"/>
      <c r="P155" s="137"/>
      <c r="Q155" s="357">
        <f>Q157+Q158</f>
        <v>2249212000</v>
      </c>
      <c r="R155" s="145"/>
    </row>
    <row r="156" spans="1:18" ht="17.100000000000001" customHeight="1" x14ac:dyDescent="0.2">
      <c r="A156" s="44">
        <v>523122</v>
      </c>
      <c r="B156" s="24" t="s">
        <v>754</v>
      </c>
      <c r="C156" s="126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4"/>
      <c r="O156" s="44"/>
      <c r="P156" s="44"/>
      <c r="Q156" s="358">
        <f>Q157+Q158</f>
        <v>2249212000</v>
      </c>
      <c r="R156" s="454" t="s">
        <v>562</v>
      </c>
    </row>
    <row r="157" spans="1:18" ht="17.100000000000001" customHeight="1" x14ac:dyDescent="0.2">
      <c r="A157" s="44"/>
      <c r="B157" s="49"/>
      <c r="C157" s="52" t="s">
        <v>223</v>
      </c>
      <c r="D157" s="49"/>
      <c r="E157" s="25"/>
      <c r="F157" s="25"/>
      <c r="G157" s="25"/>
      <c r="H157" s="25"/>
      <c r="I157" s="25"/>
      <c r="J157" s="25"/>
      <c r="K157" s="45"/>
      <c r="L157" s="45"/>
      <c r="M157" s="45"/>
      <c r="N157" s="44">
        <v>1</v>
      </c>
      <c r="O157" s="51" t="s">
        <v>366</v>
      </c>
      <c r="P157" s="50">
        <v>1589917000</v>
      </c>
      <c r="Q157" s="379">
        <f>N157*P157</f>
        <v>1589917000</v>
      </c>
      <c r="R157" s="793"/>
    </row>
    <row r="158" spans="1:18" ht="17.100000000000001" customHeight="1" x14ac:dyDescent="0.2">
      <c r="A158" s="264"/>
      <c r="B158" s="49"/>
      <c r="C158" s="52" t="s">
        <v>296</v>
      </c>
      <c r="D158" s="49"/>
      <c r="E158" s="25"/>
      <c r="F158" s="45"/>
      <c r="G158" s="45"/>
      <c r="H158" s="45"/>
      <c r="I158" s="45"/>
      <c r="J158" s="45"/>
      <c r="K158" s="45"/>
      <c r="L158" s="45"/>
      <c r="M158" s="45"/>
      <c r="N158" s="44">
        <v>1</v>
      </c>
      <c r="O158" s="51" t="s">
        <v>366</v>
      </c>
      <c r="P158" s="50">
        <v>659295000</v>
      </c>
      <c r="Q158" s="382">
        <f>N158*P158</f>
        <v>659295000</v>
      </c>
      <c r="R158" s="793"/>
    </row>
    <row r="159" spans="1:18" ht="17.100000000000001" customHeight="1" x14ac:dyDescent="0.2">
      <c r="A159" s="264"/>
      <c r="B159" s="49"/>
      <c r="C159" s="52"/>
      <c r="D159" s="49"/>
      <c r="E159" s="25"/>
      <c r="F159" s="45"/>
      <c r="G159" s="45"/>
      <c r="H159" s="45"/>
      <c r="I159" s="45"/>
      <c r="J159" s="45"/>
      <c r="K159" s="45"/>
      <c r="L159" s="45"/>
      <c r="M159" s="45"/>
      <c r="N159" s="44"/>
      <c r="O159" s="51"/>
      <c r="P159" s="50"/>
      <c r="Q159" s="382"/>
      <c r="R159" s="793"/>
    </row>
    <row r="160" spans="1:18" s="129" customFormat="1" ht="17.100000000000001" customHeight="1" x14ac:dyDescent="0.2">
      <c r="A160" s="137" t="s">
        <v>354</v>
      </c>
      <c r="B160" s="794" t="s">
        <v>723</v>
      </c>
      <c r="C160" s="794"/>
      <c r="D160" s="797"/>
      <c r="E160" s="797"/>
      <c r="F160" s="797"/>
      <c r="G160" s="797"/>
      <c r="H160" s="797"/>
      <c r="I160" s="797"/>
      <c r="J160" s="797"/>
      <c r="K160" s="797"/>
      <c r="L160" s="797"/>
      <c r="M160" s="797"/>
      <c r="N160" s="137"/>
      <c r="O160" s="137"/>
      <c r="P160" s="137"/>
      <c r="Q160" s="357">
        <f>Q162+Q163+Q164</f>
        <v>17380000</v>
      </c>
      <c r="R160" s="145"/>
    </row>
    <row r="161" spans="1:18" ht="17.100000000000001" customHeight="1" x14ac:dyDescent="0.2">
      <c r="A161" s="44">
        <v>523121</v>
      </c>
      <c r="B161" s="24" t="s">
        <v>755</v>
      </c>
      <c r="C161" s="126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4"/>
      <c r="O161" s="44"/>
      <c r="P161" s="44"/>
      <c r="Q161" s="358">
        <f>Q162+Q163+Q164</f>
        <v>17380000</v>
      </c>
      <c r="R161" s="454" t="s">
        <v>562</v>
      </c>
    </row>
    <row r="162" spans="1:18" ht="17.100000000000001" customHeight="1" x14ac:dyDescent="0.2">
      <c r="A162" s="44"/>
      <c r="B162" s="49"/>
      <c r="C162" s="52" t="s">
        <v>756</v>
      </c>
      <c r="D162" s="49"/>
      <c r="E162" s="25"/>
      <c r="F162" s="25"/>
      <c r="G162" s="25"/>
      <c r="H162" s="25"/>
      <c r="I162" s="25"/>
      <c r="J162" s="25"/>
      <c r="K162" s="45"/>
      <c r="L162" s="45"/>
      <c r="M162" s="45"/>
      <c r="N162" s="44">
        <v>10</v>
      </c>
      <c r="O162" s="51" t="s">
        <v>233</v>
      </c>
      <c r="P162" s="50">
        <v>730000</v>
      </c>
      <c r="Q162" s="379">
        <f>N162*P162</f>
        <v>7300000</v>
      </c>
      <c r="R162" s="793"/>
    </row>
    <row r="163" spans="1:18" ht="17.100000000000001" customHeight="1" x14ac:dyDescent="0.2">
      <c r="A163" s="264"/>
      <c r="B163" s="49"/>
      <c r="C163" s="52" t="s">
        <v>757</v>
      </c>
      <c r="D163" s="49"/>
      <c r="E163" s="25"/>
      <c r="F163" s="45"/>
      <c r="G163" s="45"/>
      <c r="H163" s="45"/>
      <c r="I163" s="45"/>
      <c r="J163" s="45"/>
      <c r="K163" s="45"/>
      <c r="L163" s="45"/>
      <c r="M163" s="45"/>
      <c r="N163" s="44">
        <v>10</v>
      </c>
      <c r="O163" s="51" t="s">
        <v>233</v>
      </c>
      <c r="P163" s="50">
        <v>690000</v>
      </c>
      <c r="Q163" s="382">
        <f>N163*P163</f>
        <v>6900000</v>
      </c>
      <c r="R163" s="793"/>
    </row>
    <row r="164" spans="1:18" ht="17.100000000000001" customHeight="1" x14ac:dyDescent="0.2">
      <c r="A164" s="264"/>
      <c r="B164" s="49"/>
      <c r="C164" s="52" t="s">
        <v>758</v>
      </c>
      <c r="D164" s="49"/>
      <c r="E164" s="25"/>
      <c r="F164" s="45"/>
      <c r="G164" s="45"/>
      <c r="H164" s="45"/>
      <c r="I164" s="45"/>
      <c r="J164" s="45"/>
      <c r="K164" s="45"/>
      <c r="L164" s="45"/>
      <c r="M164" s="45"/>
      <c r="N164" s="44">
        <v>6</v>
      </c>
      <c r="O164" s="51" t="s">
        <v>233</v>
      </c>
      <c r="P164" s="50">
        <v>530000</v>
      </c>
      <c r="Q164" s="382">
        <f>N164*P164</f>
        <v>3180000</v>
      </c>
      <c r="R164" s="793"/>
    </row>
    <row r="165" spans="1:18" ht="17.100000000000001" customHeight="1" x14ac:dyDescent="0.2">
      <c r="A165" s="44"/>
      <c r="B165" s="49"/>
      <c r="C165" s="52"/>
      <c r="D165" s="49"/>
      <c r="E165" s="25"/>
      <c r="F165" s="45"/>
      <c r="G165" s="45"/>
      <c r="H165" s="45"/>
      <c r="I165" s="45"/>
      <c r="J165" s="45"/>
      <c r="K165" s="45"/>
      <c r="L165" s="45"/>
      <c r="M165" s="45"/>
      <c r="N165" s="44"/>
      <c r="O165" s="44"/>
      <c r="P165" s="50"/>
      <c r="Q165" s="382"/>
      <c r="R165" s="793"/>
    </row>
    <row r="166" spans="1:18" s="129" customFormat="1" ht="17.100000000000001" customHeight="1" x14ac:dyDescent="0.2">
      <c r="A166" s="128" t="s">
        <v>355</v>
      </c>
      <c r="B166" s="85" t="s">
        <v>567</v>
      </c>
      <c r="C166" s="796"/>
      <c r="D166" s="796"/>
      <c r="E166" s="796"/>
      <c r="F166" s="796"/>
      <c r="G166" s="796"/>
      <c r="H166" s="796"/>
      <c r="I166" s="796"/>
      <c r="J166" s="796"/>
      <c r="K166" s="796"/>
      <c r="L166" s="796"/>
      <c r="M166" s="796"/>
      <c r="N166" s="128"/>
      <c r="O166" s="128"/>
      <c r="P166" s="128"/>
      <c r="Q166" s="383">
        <f>Q167</f>
        <v>17280000</v>
      </c>
      <c r="R166" s="145"/>
    </row>
    <row r="167" spans="1:18" ht="17.100000000000001" customHeight="1" x14ac:dyDescent="0.35">
      <c r="A167" s="1">
        <v>523121</v>
      </c>
      <c r="B167" s="77" t="s">
        <v>88</v>
      </c>
      <c r="C167" s="5"/>
      <c r="D167" s="5"/>
      <c r="E167" s="5"/>
      <c r="F167" s="5"/>
      <c r="G167" s="5"/>
      <c r="H167" s="5"/>
      <c r="I167" s="5"/>
      <c r="J167" s="5"/>
      <c r="K167" s="795"/>
      <c r="L167" s="795"/>
      <c r="M167" s="795"/>
      <c r="N167" s="6"/>
      <c r="O167" s="6"/>
      <c r="P167" s="6"/>
      <c r="Q167" s="369">
        <f>Q168</f>
        <v>17280000</v>
      </c>
      <c r="R167" s="454" t="s">
        <v>562</v>
      </c>
    </row>
    <row r="168" spans="1:18" ht="17.100000000000001" customHeight="1" x14ac:dyDescent="0.2">
      <c r="A168" s="72"/>
      <c r="B168" s="5" t="s">
        <v>19</v>
      </c>
      <c r="C168" s="5" t="s">
        <v>297</v>
      </c>
      <c r="D168" s="5"/>
      <c r="E168" s="795"/>
      <c r="F168" s="795"/>
      <c r="G168" s="795"/>
      <c r="H168" s="795"/>
      <c r="I168" s="795"/>
      <c r="J168" s="795"/>
      <c r="K168" s="795"/>
      <c r="L168" s="795"/>
      <c r="M168" s="5"/>
      <c r="N168" s="1"/>
      <c r="O168" s="1"/>
      <c r="P168" s="76"/>
      <c r="Q168" s="370">
        <f>Q169+Q179+Q189</f>
        <v>17280000</v>
      </c>
      <c r="R168" s="793"/>
    </row>
    <row r="169" spans="1:18" ht="17.100000000000001" customHeight="1" x14ac:dyDescent="0.2">
      <c r="A169" s="72"/>
      <c r="B169" s="5"/>
      <c r="C169" s="9" t="s">
        <v>624</v>
      </c>
      <c r="D169" s="5"/>
      <c r="E169" s="795"/>
      <c r="F169" s="795"/>
      <c r="G169" s="795"/>
      <c r="H169" s="795"/>
      <c r="I169" s="795"/>
      <c r="J169" s="795"/>
      <c r="K169" s="795"/>
      <c r="L169" s="795"/>
      <c r="M169" s="5"/>
      <c r="N169" s="1"/>
      <c r="O169" s="1"/>
      <c r="P169" s="76"/>
      <c r="Q169" s="370">
        <f>SUM(Q170:Q178)</f>
        <v>6570000</v>
      </c>
      <c r="R169" s="793"/>
    </row>
    <row r="170" spans="1:18" ht="17.100000000000001" customHeight="1" x14ac:dyDescent="0.2">
      <c r="A170" s="72"/>
      <c r="B170" s="5"/>
      <c r="C170" s="9" t="s">
        <v>232</v>
      </c>
      <c r="D170" s="5"/>
      <c r="E170" s="795"/>
      <c r="F170" s="795"/>
      <c r="G170" s="795"/>
      <c r="H170" s="795"/>
      <c r="I170" s="795"/>
      <c r="J170" s="795"/>
      <c r="K170" s="795"/>
      <c r="L170" s="795"/>
      <c r="M170" s="5"/>
      <c r="N170" s="1">
        <v>1</v>
      </c>
      <c r="O170" s="1" t="s">
        <v>233</v>
      </c>
      <c r="P170" s="76">
        <v>730000</v>
      </c>
      <c r="Q170" s="370">
        <f>N170*P170</f>
        <v>730000</v>
      </c>
      <c r="R170" s="793"/>
    </row>
    <row r="171" spans="1:18" ht="17.100000000000001" customHeight="1" x14ac:dyDescent="0.2">
      <c r="A171" s="72"/>
      <c r="B171" s="5"/>
      <c r="C171" s="9" t="s">
        <v>282</v>
      </c>
      <c r="D171" s="5"/>
      <c r="E171" s="795"/>
      <c r="F171" s="795"/>
      <c r="G171" s="795"/>
      <c r="H171" s="795"/>
      <c r="I171" s="795"/>
      <c r="J171" s="795"/>
      <c r="K171" s="795"/>
      <c r="L171" s="795"/>
      <c r="M171" s="5"/>
      <c r="N171" s="1">
        <v>1</v>
      </c>
      <c r="O171" s="1" t="s">
        <v>233</v>
      </c>
      <c r="P171" s="76">
        <v>730000</v>
      </c>
      <c r="Q171" s="370">
        <f t="shared" ref="Q171:Q178" si="9">N171*P171</f>
        <v>730000</v>
      </c>
      <c r="R171" s="793"/>
    </row>
    <row r="172" spans="1:18" ht="17.100000000000001" customHeight="1" x14ac:dyDescent="0.2">
      <c r="A172" s="72"/>
      <c r="B172" s="5"/>
      <c r="C172" s="9" t="s">
        <v>281</v>
      </c>
      <c r="D172" s="5"/>
      <c r="E172" s="795"/>
      <c r="F172" s="795"/>
      <c r="G172" s="795"/>
      <c r="H172" s="795"/>
      <c r="I172" s="795"/>
      <c r="J172" s="795"/>
      <c r="K172" s="795"/>
      <c r="L172" s="795"/>
      <c r="M172" s="5"/>
      <c r="N172" s="1">
        <v>1</v>
      </c>
      <c r="O172" s="1" t="s">
        <v>233</v>
      </c>
      <c r="P172" s="76">
        <v>730000</v>
      </c>
      <c r="Q172" s="370">
        <f t="shared" si="9"/>
        <v>730000</v>
      </c>
      <c r="R172" s="793"/>
    </row>
    <row r="173" spans="1:18" ht="17.100000000000001" customHeight="1" x14ac:dyDescent="0.2">
      <c r="A173" s="72"/>
      <c r="B173" s="5"/>
      <c r="C173" s="9" t="s">
        <v>283</v>
      </c>
      <c r="D173" s="5"/>
      <c r="E173" s="795"/>
      <c r="F173" s="795"/>
      <c r="G173" s="795"/>
      <c r="H173" s="795"/>
      <c r="I173" s="795"/>
      <c r="J173" s="795"/>
      <c r="K173" s="795"/>
      <c r="L173" s="795"/>
      <c r="M173" s="5"/>
      <c r="N173" s="1">
        <v>1</v>
      </c>
      <c r="O173" s="1" t="s">
        <v>233</v>
      </c>
      <c r="P173" s="76">
        <v>730000</v>
      </c>
      <c r="Q173" s="370">
        <f t="shared" si="9"/>
        <v>730000</v>
      </c>
      <c r="R173" s="793"/>
    </row>
    <row r="174" spans="1:18" ht="17.100000000000001" customHeight="1" x14ac:dyDescent="0.2">
      <c r="A174" s="72"/>
      <c r="B174" s="5"/>
      <c r="C174" s="9" t="s">
        <v>284</v>
      </c>
      <c r="D174" s="5"/>
      <c r="E174" s="795"/>
      <c r="F174" s="795"/>
      <c r="G174" s="795"/>
      <c r="H174" s="795"/>
      <c r="I174" s="795"/>
      <c r="J174" s="795"/>
      <c r="K174" s="795"/>
      <c r="L174" s="795"/>
      <c r="M174" s="5"/>
      <c r="N174" s="1">
        <v>1</v>
      </c>
      <c r="O174" s="1" t="s">
        <v>233</v>
      </c>
      <c r="P174" s="76">
        <v>730000</v>
      </c>
      <c r="Q174" s="370">
        <f t="shared" si="9"/>
        <v>730000</v>
      </c>
      <c r="R174" s="793"/>
    </row>
    <row r="175" spans="1:18" ht="17.100000000000001" customHeight="1" x14ac:dyDescent="0.2">
      <c r="A175" s="72"/>
      <c r="B175" s="5"/>
      <c r="C175" s="9" t="s">
        <v>287</v>
      </c>
      <c r="D175" s="5"/>
      <c r="E175" s="795"/>
      <c r="F175" s="795"/>
      <c r="G175" s="795"/>
      <c r="H175" s="795"/>
      <c r="I175" s="795"/>
      <c r="J175" s="795"/>
      <c r="K175" s="795"/>
      <c r="L175" s="795"/>
      <c r="M175" s="5"/>
      <c r="N175" s="1">
        <v>1</v>
      </c>
      <c r="O175" s="1" t="s">
        <v>233</v>
      </c>
      <c r="P175" s="76">
        <v>730000</v>
      </c>
      <c r="Q175" s="370">
        <f t="shared" si="9"/>
        <v>730000</v>
      </c>
      <c r="R175" s="793"/>
    </row>
    <row r="176" spans="1:18" ht="17.100000000000001" customHeight="1" x14ac:dyDescent="0.2">
      <c r="A176" s="72"/>
      <c r="B176" s="5"/>
      <c r="C176" s="9" t="s">
        <v>285</v>
      </c>
      <c r="D176" s="5"/>
      <c r="E176" s="795"/>
      <c r="F176" s="795"/>
      <c r="G176" s="795"/>
      <c r="H176" s="795"/>
      <c r="I176" s="795"/>
      <c r="J176" s="795"/>
      <c r="K176" s="795"/>
      <c r="L176" s="795"/>
      <c r="M176" s="5"/>
      <c r="N176" s="1">
        <v>1</v>
      </c>
      <c r="O176" s="1" t="s">
        <v>233</v>
      </c>
      <c r="P176" s="76">
        <v>730000</v>
      </c>
      <c r="Q176" s="370">
        <f t="shared" si="9"/>
        <v>730000</v>
      </c>
      <c r="R176" s="793"/>
    </row>
    <row r="177" spans="1:18" ht="17.100000000000001" customHeight="1" x14ac:dyDescent="0.2">
      <c r="A177" s="72"/>
      <c r="B177" s="5"/>
      <c r="C177" s="9" t="s">
        <v>563</v>
      </c>
      <c r="D177" s="5"/>
      <c r="E177" s="795"/>
      <c r="F177" s="795"/>
      <c r="G177" s="795"/>
      <c r="H177" s="795"/>
      <c r="I177" s="795"/>
      <c r="J177" s="795"/>
      <c r="K177" s="795"/>
      <c r="L177" s="795"/>
      <c r="M177" s="5"/>
      <c r="N177" s="1">
        <v>1</v>
      </c>
      <c r="O177" s="1" t="s">
        <v>233</v>
      </c>
      <c r="P177" s="76">
        <v>730000</v>
      </c>
      <c r="Q177" s="370">
        <f t="shared" si="9"/>
        <v>730000</v>
      </c>
      <c r="R177" s="793"/>
    </row>
    <row r="178" spans="1:18" ht="17.100000000000001" customHeight="1" x14ac:dyDescent="0.2">
      <c r="A178" s="72"/>
      <c r="B178" s="5"/>
      <c r="C178" s="9" t="s">
        <v>286</v>
      </c>
      <c r="D178" s="5"/>
      <c r="E178" s="795"/>
      <c r="F178" s="795"/>
      <c r="G178" s="795"/>
      <c r="H178" s="795"/>
      <c r="I178" s="795"/>
      <c r="J178" s="795"/>
      <c r="K178" s="795"/>
      <c r="L178" s="795"/>
      <c r="M178" s="5"/>
      <c r="N178" s="1">
        <v>1</v>
      </c>
      <c r="O178" s="1" t="s">
        <v>233</v>
      </c>
      <c r="P178" s="76">
        <v>730000</v>
      </c>
      <c r="Q178" s="370">
        <f t="shared" si="9"/>
        <v>730000</v>
      </c>
      <c r="R178" s="793"/>
    </row>
    <row r="179" spans="1:18" ht="17.100000000000001" customHeight="1" x14ac:dyDescent="0.2">
      <c r="A179" s="72"/>
      <c r="B179" s="5"/>
      <c r="C179" s="9" t="s">
        <v>625</v>
      </c>
      <c r="D179" s="5"/>
      <c r="E179" s="795"/>
      <c r="F179" s="795"/>
      <c r="G179" s="795"/>
      <c r="H179" s="795"/>
      <c r="I179" s="795"/>
      <c r="J179" s="795"/>
      <c r="K179" s="795"/>
      <c r="L179" s="795"/>
      <c r="M179" s="5"/>
      <c r="N179" s="1"/>
      <c r="O179" s="1"/>
      <c r="P179" s="76"/>
      <c r="Q179" s="370">
        <f>SUM(Q180:Q188)</f>
        <v>6210000</v>
      </c>
      <c r="R179" s="793"/>
    </row>
    <row r="180" spans="1:18" ht="17.100000000000001" customHeight="1" x14ac:dyDescent="0.2">
      <c r="A180" s="72"/>
      <c r="B180" s="5"/>
      <c r="C180" s="9" t="s">
        <v>232</v>
      </c>
      <c r="D180" s="5"/>
      <c r="E180" s="795"/>
      <c r="F180" s="795"/>
      <c r="G180" s="795"/>
      <c r="H180" s="795"/>
      <c r="I180" s="795"/>
      <c r="J180" s="795"/>
      <c r="K180" s="795"/>
      <c r="L180" s="795"/>
      <c r="M180" s="5"/>
      <c r="N180" s="1">
        <v>1</v>
      </c>
      <c r="O180" s="1" t="s">
        <v>233</v>
      </c>
      <c r="P180" s="76">
        <v>690000</v>
      </c>
      <c r="Q180" s="370">
        <f>N180*P180</f>
        <v>690000</v>
      </c>
      <c r="R180" s="793"/>
    </row>
    <row r="181" spans="1:18" ht="17.100000000000001" customHeight="1" x14ac:dyDescent="0.2">
      <c r="A181" s="72"/>
      <c r="B181" s="5"/>
      <c r="C181" s="9" t="s">
        <v>282</v>
      </c>
      <c r="D181" s="5"/>
      <c r="E181" s="795"/>
      <c r="F181" s="795"/>
      <c r="G181" s="795"/>
      <c r="H181" s="795"/>
      <c r="I181" s="795"/>
      <c r="J181" s="795"/>
      <c r="K181" s="795"/>
      <c r="L181" s="795"/>
      <c r="M181" s="5"/>
      <c r="N181" s="1">
        <v>1</v>
      </c>
      <c r="O181" s="1" t="s">
        <v>233</v>
      </c>
      <c r="P181" s="76">
        <v>690000</v>
      </c>
      <c r="Q181" s="370">
        <f t="shared" ref="Q181:Q188" si="10">N181*P181</f>
        <v>690000</v>
      </c>
      <c r="R181" s="793"/>
    </row>
    <row r="182" spans="1:18" ht="17.100000000000001" customHeight="1" x14ac:dyDescent="0.2">
      <c r="A182" s="72"/>
      <c r="B182" s="5"/>
      <c r="C182" s="9" t="s">
        <v>281</v>
      </c>
      <c r="D182" s="5"/>
      <c r="E182" s="795"/>
      <c r="F182" s="795"/>
      <c r="G182" s="795"/>
      <c r="H182" s="795"/>
      <c r="I182" s="795"/>
      <c r="J182" s="795"/>
      <c r="K182" s="795"/>
      <c r="L182" s="795"/>
      <c r="M182" s="5"/>
      <c r="N182" s="1">
        <v>1</v>
      </c>
      <c r="O182" s="1" t="s">
        <v>233</v>
      </c>
      <c r="P182" s="76">
        <v>690000</v>
      </c>
      <c r="Q182" s="370">
        <f t="shared" si="10"/>
        <v>690000</v>
      </c>
      <c r="R182" s="793"/>
    </row>
    <row r="183" spans="1:18" ht="17.100000000000001" customHeight="1" x14ac:dyDescent="0.2">
      <c r="A183" s="72"/>
      <c r="B183" s="5"/>
      <c r="C183" s="9" t="s">
        <v>283</v>
      </c>
      <c r="D183" s="5"/>
      <c r="E183" s="795"/>
      <c r="F183" s="795"/>
      <c r="G183" s="795"/>
      <c r="H183" s="795"/>
      <c r="I183" s="795"/>
      <c r="J183" s="795"/>
      <c r="K183" s="795"/>
      <c r="L183" s="795"/>
      <c r="M183" s="5"/>
      <c r="N183" s="1">
        <v>1</v>
      </c>
      <c r="O183" s="1" t="s">
        <v>233</v>
      </c>
      <c r="P183" s="76">
        <v>690000</v>
      </c>
      <c r="Q183" s="370">
        <f t="shared" si="10"/>
        <v>690000</v>
      </c>
      <c r="R183" s="793"/>
    </row>
    <row r="184" spans="1:18" ht="17.100000000000001" customHeight="1" x14ac:dyDescent="0.2">
      <c r="A184" s="72"/>
      <c r="B184" s="5"/>
      <c r="C184" s="9" t="s">
        <v>284</v>
      </c>
      <c r="D184" s="5"/>
      <c r="E184" s="795"/>
      <c r="F184" s="795"/>
      <c r="G184" s="795"/>
      <c r="H184" s="795"/>
      <c r="I184" s="795"/>
      <c r="J184" s="795"/>
      <c r="K184" s="795"/>
      <c r="L184" s="795"/>
      <c r="M184" s="5"/>
      <c r="N184" s="1">
        <v>1</v>
      </c>
      <c r="O184" s="1" t="s">
        <v>233</v>
      </c>
      <c r="P184" s="76">
        <v>690000</v>
      </c>
      <c r="Q184" s="370">
        <f t="shared" si="10"/>
        <v>690000</v>
      </c>
      <c r="R184" s="793"/>
    </row>
    <row r="185" spans="1:18" ht="17.100000000000001" customHeight="1" x14ac:dyDescent="0.2">
      <c r="A185" s="72"/>
      <c r="B185" s="5"/>
      <c r="C185" s="9" t="s">
        <v>287</v>
      </c>
      <c r="D185" s="5"/>
      <c r="E185" s="795"/>
      <c r="F185" s="795"/>
      <c r="G185" s="795"/>
      <c r="H185" s="795"/>
      <c r="I185" s="795"/>
      <c r="J185" s="795"/>
      <c r="K185" s="795"/>
      <c r="L185" s="795"/>
      <c r="M185" s="5"/>
      <c r="N185" s="1">
        <v>1</v>
      </c>
      <c r="O185" s="1" t="s">
        <v>233</v>
      </c>
      <c r="P185" s="76">
        <v>690000</v>
      </c>
      <c r="Q185" s="370">
        <f t="shared" si="10"/>
        <v>690000</v>
      </c>
      <c r="R185" s="793"/>
    </row>
    <row r="186" spans="1:18" ht="17.100000000000001" customHeight="1" x14ac:dyDescent="0.2">
      <c r="A186" s="72"/>
      <c r="B186" s="5"/>
      <c r="C186" s="9" t="s">
        <v>285</v>
      </c>
      <c r="D186" s="5"/>
      <c r="E186" s="795"/>
      <c r="F186" s="795"/>
      <c r="G186" s="795"/>
      <c r="H186" s="795"/>
      <c r="I186" s="795"/>
      <c r="J186" s="795"/>
      <c r="K186" s="795"/>
      <c r="L186" s="795"/>
      <c r="M186" s="5"/>
      <c r="N186" s="1">
        <v>1</v>
      </c>
      <c r="O186" s="1" t="s">
        <v>233</v>
      </c>
      <c r="P186" s="76">
        <v>690000</v>
      </c>
      <c r="Q186" s="370">
        <f t="shared" si="10"/>
        <v>690000</v>
      </c>
      <c r="R186" s="793"/>
    </row>
    <row r="187" spans="1:18" ht="17.100000000000001" customHeight="1" x14ac:dyDescent="0.2">
      <c r="A187" s="72"/>
      <c r="B187" s="5"/>
      <c r="C187" s="9" t="s">
        <v>563</v>
      </c>
      <c r="D187" s="5"/>
      <c r="E187" s="795"/>
      <c r="F187" s="795"/>
      <c r="G187" s="795"/>
      <c r="H187" s="795"/>
      <c r="I187" s="795"/>
      <c r="J187" s="795"/>
      <c r="K187" s="795"/>
      <c r="L187" s="795"/>
      <c r="M187" s="5"/>
      <c r="N187" s="1">
        <v>1</v>
      </c>
      <c r="O187" s="1" t="s">
        <v>233</v>
      </c>
      <c r="P187" s="76">
        <v>690000</v>
      </c>
      <c r="Q187" s="370">
        <f t="shared" si="10"/>
        <v>690000</v>
      </c>
      <c r="R187" s="793"/>
    </row>
    <row r="188" spans="1:18" ht="17.100000000000001" customHeight="1" x14ac:dyDescent="0.2">
      <c r="A188" s="72"/>
      <c r="B188" s="5"/>
      <c r="C188" s="9" t="s">
        <v>286</v>
      </c>
      <c r="D188" s="5"/>
      <c r="E188" s="795"/>
      <c r="F188" s="795"/>
      <c r="G188" s="795"/>
      <c r="H188" s="795"/>
      <c r="I188" s="795"/>
      <c r="J188" s="795"/>
      <c r="K188" s="795"/>
      <c r="L188" s="795"/>
      <c r="M188" s="5"/>
      <c r="N188" s="1">
        <v>1</v>
      </c>
      <c r="O188" s="1" t="s">
        <v>233</v>
      </c>
      <c r="P188" s="76">
        <v>690000</v>
      </c>
      <c r="Q188" s="370">
        <f t="shared" si="10"/>
        <v>690000</v>
      </c>
      <c r="R188" s="793"/>
    </row>
    <row r="189" spans="1:18" ht="17.100000000000001" customHeight="1" x14ac:dyDescent="0.2">
      <c r="A189" s="72"/>
      <c r="B189" s="5"/>
      <c r="C189" s="9" t="s">
        <v>298</v>
      </c>
      <c r="D189" s="5"/>
      <c r="E189" s="795"/>
      <c r="F189" s="795"/>
      <c r="G189" s="795"/>
      <c r="H189" s="795"/>
      <c r="I189" s="795"/>
      <c r="J189" s="795"/>
      <c r="K189" s="795"/>
      <c r="L189" s="795"/>
      <c r="M189" s="5"/>
      <c r="N189" s="1"/>
      <c r="O189" s="1"/>
      <c r="P189" s="76"/>
      <c r="Q189" s="370">
        <f>SUM(Q190:Q198)</f>
        <v>4500000</v>
      </c>
      <c r="R189" s="793"/>
    </row>
    <row r="190" spans="1:18" ht="17.100000000000001" customHeight="1" x14ac:dyDescent="0.2">
      <c r="A190" s="72"/>
      <c r="B190" s="5"/>
      <c r="C190" s="9" t="s">
        <v>232</v>
      </c>
      <c r="D190" s="5"/>
      <c r="E190" s="795"/>
      <c r="F190" s="795"/>
      <c r="G190" s="795"/>
      <c r="H190" s="795"/>
      <c r="I190" s="795"/>
      <c r="J190" s="795"/>
      <c r="K190" s="795"/>
      <c r="L190" s="795"/>
      <c r="M190" s="5"/>
      <c r="N190" s="1">
        <v>1</v>
      </c>
      <c r="O190" s="1" t="s">
        <v>233</v>
      </c>
      <c r="P190" s="76">
        <v>500000</v>
      </c>
      <c r="Q190" s="370">
        <f>N190*P190</f>
        <v>500000</v>
      </c>
      <c r="R190" s="793"/>
    </row>
    <row r="191" spans="1:18" ht="17.100000000000001" customHeight="1" x14ac:dyDescent="0.2">
      <c r="A191" s="72"/>
      <c r="B191" s="5"/>
      <c r="C191" s="9" t="s">
        <v>282</v>
      </c>
      <c r="D191" s="5"/>
      <c r="E191" s="795"/>
      <c r="F191" s="795"/>
      <c r="G191" s="795"/>
      <c r="H191" s="795"/>
      <c r="I191" s="795"/>
      <c r="J191" s="795"/>
      <c r="K191" s="795"/>
      <c r="L191" s="795"/>
      <c r="M191" s="5"/>
      <c r="N191" s="1">
        <v>1</v>
      </c>
      <c r="O191" s="1" t="s">
        <v>233</v>
      </c>
      <c r="P191" s="76">
        <v>500000</v>
      </c>
      <c r="Q191" s="370">
        <f t="shared" ref="Q191:Q198" si="11">N191*P191</f>
        <v>500000</v>
      </c>
      <c r="R191" s="793"/>
    </row>
    <row r="192" spans="1:18" ht="17.100000000000001" customHeight="1" x14ac:dyDescent="0.2">
      <c r="A192" s="72"/>
      <c r="B192" s="5"/>
      <c r="C192" s="9" t="s">
        <v>281</v>
      </c>
      <c r="D192" s="5"/>
      <c r="E192" s="795"/>
      <c r="F192" s="795"/>
      <c r="G192" s="795"/>
      <c r="H192" s="795"/>
      <c r="I192" s="795"/>
      <c r="J192" s="795"/>
      <c r="K192" s="795"/>
      <c r="L192" s="795"/>
      <c r="M192" s="5"/>
      <c r="N192" s="1">
        <v>1</v>
      </c>
      <c r="O192" s="1" t="s">
        <v>233</v>
      </c>
      <c r="P192" s="76">
        <v>500000</v>
      </c>
      <c r="Q192" s="370">
        <f t="shared" si="11"/>
        <v>500000</v>
      </c>
      <c r="R192" s="793"/>
    </row>
    <row r="193" spans="1:18" ht="17.100000000000001" customHeight="1" x14ac:dyDescent="0.2">
      <c r="A193" s="72"/>
      <c r="B193" s="5"/>
      <c r="C193" s="9" t="s">
        <v>283</v>
      </c>
      <c r="D193" s="5"/>
      <c r="E193" s="795"/>
      <c r="F193" s="795"/>
      <c r="G193" s="795"/>
      <c r="H193" s="795"/>
      <c r="I193" s="795"/>
      <c r="J193" s="795"/>
      <c r="K193" s="795"/>
      <c r="L193" s="795"/>
      <c r="M193" s="5"/>
      <c r="N193" s="1">
        <v>1</v>
      </c>
      <c r="O193" s="1" t="s">
        <v>233</v>
      </c>
      <c r="P193" s="76">
        <v>500000</v>
      </c>
      <c r="Q193" s="370">
        <f t="shared" si="11"/>
        <v>500000</v>
      </c>
      <c r="R193" s="793"/>
    </row>
    <row r="194" spans="1:18" ht="17.100000000000001" customHeight="1" x14ac:dyDescent="0.2">
      <c r="A194" s="72"/>
      <c r="B194" s="5"/>
      <c r="C194" s="9" t="s">
        <v>284</v>
      </c>
      <c r="D194" s="5"/>
      <c r="E194" s="795"/>
      <c r="F194" s="795"/>
      <c r="G194" s="795"/>
      <c r="H194" s="795"/>
      <c r="I194" s="795"/>
      <c r="J194" s="795"/>
      <c r="K194" s="795"/>
      <c r="L194" s="795"/>
      <c r="M194" s="5"/>
      <c r="N194" s="1">
        <v>1</v>
      </c>
      <c r="O194" s="1" t="s">
        <v>233</v>
      </c>
      <c r="P194" s="76">
        <v>500000</v>
      </c>
      <c r="Q194" s="370">
        <f t="shared" si="11"/>
        <v>500000</v>
      </c>
      <c r="R194" s="793"/>
    </row>
    <row r="195" spans="1:18" ht="17.100000000000001" customHeight="1" x14ac:dyDescent="0.2">
      <c r="A195" s="72"/>
      <c r="B195" s="5"/>
      <c r="C195" s="9" t="s">
        <v>287</v>
      </c>
      <c r="D195" s="5"/>
      <c r="E195" s="795"/>
      <c r="F195" s="795"/>
      <c r="G195" s="795"/>
      <c r="H195" s="795"/>
      <c r="I195" s="795"/>
      <c r="J195" s="795"/>
      <c r="K195" s="795"/>
      <c r="L195" s="795"/>
      <c r="M195" s="5"/>
      <c r="N195" s="1">
        <v>1</v>
      </c>
      <c r="O195" s="1" t="s">
        <v>233</v>
      </c>
      <c r="P195" s="76">
        <v>500000</v>
      </c>
      <c r="Q195" s="370">
        <f t="shared" si="11"/>
        <v>500000</v>
      </c>
      <c r="R195" s="793"/>
    </row>
    <row r="196" spans="1:18" ht="17.100000000000001" customHeight="1" x14ac:dyDescent="0.2">
      <c r="A196" s="72"/>
      <c r="B196" s="5"/>
      <c r="C196" s="9" t="s">
        <v>285</v>
      </c>
      <c r="D196" s="5"/>
      <c r="E196" s="795"/>
      <c r="F196" s="795"/>
      <c r="G196" s="795"/>
      <c r="H196" s="795"/>
      <c r="I196" s="795"/>
      <c r="J196" s="795"/>
      <c r="K196" s="795"/>
      <c r="L196" s="795"/>
      <c r="M196" s="5"/>
      <c r="N196" s="1">
        <v>1</v>
      </c>
      <c r="O196" s="1" t="s">
        <v>233</v>
      </c>
      <c r="P196" s="76">
        <v>500000</v>
      </c>
      <c r="Q196" s="370">
        <f t="shared" si="11"/>
        <v>500000</v>
      </c>
      <c r="R196" s="793"/>
    </row>
    <row r="197" spans="1:18" ht="17.100000000000001" customHeight="1" x14ac:dyDescent="0.2">
      <c r="A197" s="72"/>
      <c r="B197" s="5"/>
      <c r="C197" s="9" t="s">
        <v>563</v>
      </c>
      <c r="D197" s="5"/>
      <c r="E197" s="795"/>
      <c r="F197" s="795"/>
      <c r="G197" s="795"/>
      <c r="H197" s="795"/>
      <c r="I197" s="795"/>
      <c r="J197" s="795"/>
      <c r="K197" s="795"/>
      <c r="L197" s="795"/>
      <c r="M197" s="5"/>
      <c r="N197" s="1">
        <v>1</v>
      </c>
      <c r="O197" s="1" t="s">
        <v>233</v>
      </c>
      <c r="P197" s="76">
        <v>500000</v>
      </c>
      <c r="Q197" s="370">
        <f t="shared" si="11"/>
        <v>500000</v>
      </c>
      <c r="R197" s="793"/>
    </row>
    <row r="198" spans="1:18" ht="17.100000000000001" customHeight="1" x14ac:dyDescent="0.2">
      <c r="A198" s="72"/>
      <c r="B198" s="5"/>
      <c r="C198" s="9" t="s">
        <v>286</v>
      </c>
      <c r="D198" s="5"/>
      <c r="E198" s="795"/>
      <c r="F198" s="795"/>
      <c r="G198" s="795"/>
      <c r="H198" s="795"/>
      <c r="I198" s="795"/>
      <c r="J198" s="795"/>
      <c r="K198" s="795"/>
      <c r="L198" s="795"/>
      <c r="M198" s="5"/>
      <c r="N198" s="1">
        <v>1</v>
      </c>
      <c r="O198" s="1" t="s">
        <v>233</v>
      </c>
      <c r="P198" s="76">
        <v>500000</v>
      </c>
      <c r="Q198" s="370">
        <f t="shared" si="11"/>
        <v>500000</v>
      </c>
      <c r="R198" s="793"/>
    </row>
    <row r="199" spans="1:18" ht="17.100000000000001" customHeight="1" x14ac:dyDescent="0.2">
      <c r="A199" s="72"/>
      <c r="B199" s="5"/>
      <c r="C199" s="9"/>
      <c r="D199" s="5"/>
      <c r="E199" s="1031"/>
      <c r="F199" s="1031"/>
      <c r="G199" s="1031"/>
      <c r="H199" s="1031"/>
      <c r="I199" s="1031"/>
      <c r="J199" s="1031"/>
      <c r="K199" s="1031"/>
      <c r="L199" s="1031"/>
      <c r="M199" s="5"/>
      <c r="N199" s="1"/>
      <c r="O199" s="1"/>
      <c r="P199" s="76"/>
      <c r="Q199" s="370"/>
      <c r="R199" s="1030"/>
    </row>
    <row r="200" spans="1:18" s="932" customFormat="1" ht="17.100000000000001" customHeight="1" x14ac:dyDescent="0.2">
      <c r="A200" s="923" t="s">
        <v>59</v>
      </c>
      <c r="B200" s="924" t="s">
        <v>60</v>
      </c>
      <c r="C200" s="924"/>
      <c r="D200" s="924"/>
      <c r="E200" s="924"/>
      <c r="F200" s="924"/>
      <c r="G200" s="924"/>
      <c r="H200" s="924"/>
      <c r="I200" s="924"/>
      <c r="J200" s="924"/>
      <c r="K200" s="924"/>
      <c r="L200" s="924"/>
      <c r="M200" s="924"/>
      <c r="N200" s="925"/>
      <c r="O200" s="925"/>
      <c r="P200" s="925"/>
      <c r="Q200" s="926">
        <f>Q201</f>
        <v>18120000</v>
      </c>
      <c r="R200" s="942"/>
    </row>
    <row r="201" spans="1:18" s="192" customFormat="1" ht="17.100000000000001" customHeight="1" x14ac:dyDescent="0.2">
      <c r="A201" s="168">
        <v>3133</v>
      </c>
      <c r="B201" s="166" t="s">
        <v>443</v>
      </c>
      <c r="C201" s="166"/>
      <c r="D201" s="166"/>
      <c r="E201" s="166"/>
      <c r="F201" s="166"/>
      <c r="G201" s="166"/>
      <c r="H201" s="166"/>
      <c r="I201" s="166"/>
      <c r="J201" s="166"/>
      <c r="K201" s="166"/>
      <c r="L201" s="166"/>
      <c r="M201" s="166"/>
      <c r="N201" s="193"/>
      <c r="O201" s="193"/>
      <c r="P201" s="193"/>
      <c r="Q201" s="389">
        <f>Q202</f>
        <v>18120000</v>
      </c>
      <c r="R201" s="431"/>
    </row>
    <row r="202" spans="1:18" s="187" customFormat="1" ht="17.100000000000001" customHeight="1" x14ac:dyDescent="0.2">
      <c r="A202" s="204" t="s">
        <v>442</v>
      </c>
      <c r="B202" s="184" t="s">
        <v>29</v>
      </c>
      <c r="C202" s="184"/>
      <c r="D202" s="184"/>
      <c r="E202" s="185"/>
      <c r="F202" s="185"/>
      <c r="G202" s="185"/>
      <c r="H202" s="185"/>
      <c r="I202" s="185"/>
      <c r="J202" s="185"/>
      <c r="K202" s="185"/>
      <c r="L202" s="185"/>
      <c r="M202" s="185"/>
      <c r="N202" s="200">
        <v>12</v>
      </c>
      <c r="O202" s="200" t="s">
        <v>275</v>
      </c>
      <c r="P202" s="186"/>
      <c r="Q202" s="355">
        <f>Q203</f>
        <v>18120000</v>
      </c>
      <c r="R202" s="423"/>
    </row>
    <row r="203" spans="1:18" s="59" customFormat="1" ht="17.100000000000001" customHeight="1" x14ac:dyDescent="0.2">
      <c r="A203" s="60" t="s">
        <v>51</v>
      </c>
      <c r="B203" s="253" t="s">
        <v>52</v>
      </c>
      <c r="C203" s="1032"/>
      <c r="D203" s="125"/>
      <c r="E203" s="456"/>
      <c r="F203" s="456"/>
      <c r="G203" s="456"/>
      <c r="H203" s="456"/>
      <c r="I203" s="456"/>
      <c r="J203" s="456"/>
      <c r="K203" s="456"/>
      <c r="L203" s="456"/>
      <c r="M203" s="456"/>
      <c r="N203" s="11"/>
      <c r="O203" s="11"/>
      <c r="P203" s="11"/>
      <c r="Q203" s="359">
        <f>Q204+Q208</f>
        <v>18120000</v>
      </c>
      <c r="R203" s="424"/>
    </row>
    <row r="204" spans="1:18" s="962" customFormat="1" ht="17.100000000000001" customHeight="1" x14ac:dyDescent="0.2">
      <c r="A204" s="983" t="s">
        <v>135</v>
      </c>
      <c r="B204" s="984" t="s">
        <v>136</v>
      </c>
      <c r="C204" s="984"/>
      <c r="D204" s="984"/>
      <c r="E204" s="1033"/>
      <c r="F204" s="1033"/>
      <c r="G204" s="1033"/>
      <c r="H204" s="1033"/>
      <c r="I204" s="1033"/>
      <c r="J204" s="1033"/>
      <c r="K204" s="1033"/>
      <c r="L204" s="1033"/>
      <c r="M204" s="1033"/>
      <c r="N204" s="983"/>
      <c r="O204" s="983"/>
      <c r="P204" s="983"/>
      <c r="Q204" s="986">
        <f>Q205</f>
        <v>15600000</v>
      </c>
      <c r="R204" s="1035"/>
    </row>
    <row r="205" spans="1:18" s="276" customFormat="1" ht="17.100000000000001" customHeight="1" x14ac:dyDescent="0.35">
      <c r="A205" s="1036">
        <v>522111</v>
      </c>
      <c r="B205" s="1037" t="s">
        <v>242</v>
      </c>
      <c r="C205" s="1037"/>
      <c r="D205" s="1037"/>
      <c r="E205" s="1038"/>
      <c r="F205" s="1038"/>
      <c r="G205" s="1038"/>
      <c r="H205" s="1038"/>
      <c r="I205" s="1038"/>
      <c r="J205" s="1038"/>
      <c r="K205" s="1038"/>
      <c r="L205" s="1038"/>
      <c r="M205" s="1038"/>
      <c r="N205" s="1039"/>
      <c r="O205" s="1039"/>
      <c r="P205" s="1039"/>
      <c r="Q205" s="1040">
        <f>Q206</f>
        <v>15600000</v>
      </c>
      <c r="R205" s="705" t="s">
        <v>571</v>
      </c>
    </row>
    <row r="206" spans="1:18" s="276" customFormat="1" ht="17.100000000000001" customHeight="1" x14ac:dyDescent="0.2">
      <c r="A206" s="1036"/>
      <c r="B206" s="1038" t="s">
        <v>20</v>
      </c>
      <c r="C206" s="1038" t="s">
        <v>137</v>
      </c>
      <c r="D206" s="1038"/>
      <c r="E206" s="18"/>
      <c r="F206" s="1038"/>
      <c r="G206" s="1041"/>
      <c r="H206" s="1041"/>
      <c r="I206" s="1041"/>
      <c r="J206" s="1041"/>
      <c r="K206" s="1041"/>
      <c r="L206" s="1041"/>
      <c r="M206" s="1038"/>
      <c r="N206" s="1036">
        <v>12</v>
      </c>
      <c r="O206" s="1036" t="s">
        <v>234</v>
      </c>
      <c r="P206" s="1042">
        <v>1300000</v>
      </c>
      <c r="Q206" s="1043">
        <f>N206*P206</f>
        <v>15600000</v>
      </c>
      <c r="R206" s="434"/>
    </row>
    <row r="207" spans="1:18" s="276" customFormat="1" ht="17.100000000000001" customHeight="1" x14ac:dyDescent="0.2">
      <c r="A207" s="1036"/>
      <c r="B207" s="1038"/>
      <c r="C207" s="1038"/>
      <c r="D207" s="1044"/>
      <c r="E207" s="1045"/>
      <c r="F207" s="1038"/>
      <c r="G207" s="1041"/>
      <c r="H207" s="1041"/>
      <c r="I207" s="1041"/>
      <c r="J207" s="1041"/>
      <c r="K207" s="1041"/>
      <c r="L207" s="1041"/>
      <c r="M207" s="1038"/>
      <c r="N207" s="1036"/>
      <c r="O207" s="1036"/>
      <c r="P207" s="1042"/>
      <c r="Q207" s="1043"/>
      <c r="R207" s="434"/>
    </row>
    <row r="208" spans="1:18" s="962" customFormat="1" ht="17.100000000000001" customHeight="1" x14ac:dyDescent="0.2">
      <c r="A208" s="1046" t="s">
        <v>138</v>
      </c>
      <c r="B208" s="1047" t="s">
        <v>139</v>
      </c>
      <c r="C208" s="1047"/>
      <c r="D208" s="1047"/>
      <c r="E208" s="1047"/>
      <c r="F208" s="1047"/>
      <c r="G208" s="1047"/>
      <c r="H208" s="1047"/>
      <c r="I208" s="1047"/>
      <c r="J208" s="1047"/>
      <c r="K208" s="1047"/>
      <c r="L208" s="1047"/>
      <c r="M208" s="1047"/>
      <c r="N208" s="1048"/>
      <c r="O208" s="1048"/>
      <c r="P208" s="1048"/>
      <c r="Q208" s="1049">
        <f>Q210</f>
        <v>2520000</v>
      </c>
      <c r="R208" s="1035"/>
    </row>
    <row r="209" spans="1:21" s="276" customFormat="1" ht="17.100000000000001" customHeight="1" x14ac:dyDescent="0.35">
      <c r="A209" s="1036">
        <v>522112</v>
      </c>
      <c r="B209" s="1050" t="s">
        <v>140</v>
      </c>
      <c r="C209" s="1037"/>
      <c r="D209" s="1037"/>
      <c r="E209" s="1038"/>
      <c r="F209" s="1038"/>
      <c r="G209" s="1038"/>
      <c r="H209" s="1038"/>
      <c r="I209" s="1038"/>
      <c r="J209" s="1038"/>
      <c r="K209" s="1038"/>
      <c r="L209" s="1038"/>
      <c r="M209" s="1041"/>
      <c r="N209" s="1039"/>
      <c r="O209" s="1039"/>
      <c r="P209" s="1039"/>
      <c r="Q209" s="1040">
        <f>Q210</f>
        <v>2520000</v>
      </c>
      <c r="R209" s="705" t="s">
        <v>571</v>
      </c>
    </row>
    <row r="210" spans="1:21" s="276" customFormat="1" ht="17.100000000000001" customHeight="1" x14ac:dyDescent="0.2">
      <c r="A210" s="1039"/>
      <c r="B210" s="1051" t="s">
        <v>20</v>
      </c>
      <c r="C210" s="1038" t="s">
        <v>141</v>
      </c>
      <c r="D210" s="1038"/>
      <c r="E210" s="18"/>
      <c r="F210" s="1038"/>
      <c r="G210" s="1041"/>
      <c r="H210" s="1041"/>
      <c r="I210" s="1041"/>
      <c r="J210" s="1041"/>
      <c r="K210" s="1041"/>
      <c r="L210" s="1041"/>
      <c r="M210" s="1038"/>
      <c r="N210" s="1036">
        <v>12</v>
      </c>
      <c r="O210" s="1036" t="s">
        <v>234</v>
      </c>
      <c r="P210" s="1042">
        <v>210000</v>
      </c>
      <c r="Q210" s="1043">
        <f>N210*P210</f>
        <v>2520000</v>
      </c>
      <c r="R210" s="434"/>
    </row>
    <row r="211" spans="1:21" s="474" customFormat="1" ht="17.100000000000001" customHeight="1" x14ac:dyDescent="0.2">
      <c r="A211" s="475"/>
      <c r="B211" s="476"/>
      <c r="C211" s="472"/>
      <c r="D211" s="471"/>
      <c r="E211" s="477"/>
      <c r="F211" s="477"/>
      <c r="G211" s="477"/>
      <c r="H211" s="477"/>
      <c r="I211" s="477"/>
      <c r="J211" s="477"/>
      <c r="K211" s="477"/>
      <c r="L211" s="477"/>
      <c r="M211" s="471"/>
      <c r="N211" s="454"/>
      <c r="O211" s="450"/>
      <c r="P211" s="16"/>
      <c r="Q211" s="572"/>
      <c r="R211" s="475"/>
      <c r="S211" s="503"/>
      <c r="T211" s="544"/>
      <c r="U211" s="503"/>
    </row>
    <row r="212" spans="1:21" x14ac:dyDescent="0.2">
      <c r="A212" s="44"/>
      <c r="B212" s="1102" t="s">
        <v>204</v>
      </c>
      <c r="C212" s="1103"/>
      <c r="D212" s="1103"/>
      <c r="E212" s="1103"/>
      <c r="F212" s="1103"/>
      <c r="G212" s="1103"/>
      <c r="H212" s="1103"/>
      <c r="I212" s="1103"/>
      <c r="J212" s="1103"/>
      <c r="K212" s="1103"/>
      <c r="L212" s="1103"/>
      <c r="M212" s="1104"/>
      <c r="N212" s="44"/>
      <c r="O212" s="44"/>
      <c r="P212" s="50"/>
      <c r="Q212" s="375">
        <f>Q11+Q44+Q200</f>
        <v>4602240000</v>
      </c>
      <c r="R212" s="451"/>
    </row>
  </sheetData>
  <mergeCells count="17">
    <mergeCell ref="A6:Q6"/>
    <mergeCell ref="A7:Q7"/>
    <mergeCell ref="A8:A9"/>
    <mergeCell ref="B8:M9"/>
    <mergeCell ref="N8:N9"/>
    <mergeCell ref="Q8:Q9"/>
    <mergeCell ref="B108:L108"/>
    <mergeCell ref="B125:L125"/>
    <mergeCell ref="B212:M212"/>
    <mergeCell ref="R8:R9"/>
    <mergeCell ref="B10:M10"/>
    <mergeCell ref="B56:M56"/>
    <mergeCell ref="B60:M60"/>
    <mergeCell ref="B88:L88"/>
    <mergeCell ref="B104:L104"/>
    <mergeCell ref="B26:L26"/>
    <mergeCell ref="B30:L30"/>
  </mergeCells>
  <pageMargins left="1.2204724409448819" right="0" top="0.94488188976377963" bottom="0.74803149606299213" header="0.31496062992125984" footer="0.31496062992125984"/>
  <pageSetup paperSize="5" orientation="landscape" horizontalDpi="4294967293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71"/>
  <sheetViews>
    <sheetView view="pageBreakPreview" topLeftCell="A56" zoomScaleNormal="100" zoomScaleSheetLayoutView="100" workbookViewId="0">
      <selection activeCell="P85" sqref="P85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9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198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ht="20.25" x14ac:dyDescent="0.3">
      <c r="A8" s="449"/>
      <c r="B8" s="449"/>
      <c r="C8" s="449"/>
      <c r="D8" s="449"/>
      <c r="E8" s="449"/>
      <c r="F8" s="449"/>
      <c r="G8" s="449"/>
      <c r="H8" s="449"/>
      <c r="I8" s="449"/>
      <c r="J8" s="449"/>
      <c r="K8" s="449"/>
      <c r="L8" s="449"/>
      <c r="M8" s="449"/>
      <c r="N8" s="449"/>
      <c r="O8" s="449"/>
      <c r="P8" s="449"/>
      <c r="Q8" s="449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35123053000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Q14+Q20</f>
        <v>35123053000</v>
      </c>
      <c r="R13" s="422"/>
    </row>
    <row r="14" spans="1:19" s="187" customFormat="1" ht="17.100000000000001" customHeight="1" x14ac:dyDescent="0.2">
      <c r="A14" s="183" t="s">
        <v>703</v>
      </c>
      <c r="B14" s="184" t="s">
        <v>704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894</v>
      </c>
      <c r="P14" s="186"/>
      <c r="Q14" s="355">
        <f>Q15</f>
        <v>1800000</v>
      </c>
      <c r="R14" s="423"/>
    </row>
    <row r="15" spans="1:19" ht="17.100000000000001" customHeight="1" x14ac:dyDescent="0.2">
      <c r="A15" s="58" t="s">
        <v>51</v>
      </c>
      <c r="B15" s="12" t="s">
        <v>52</v>
      </c>
      <c r="C15" s="9"/>
      <c r="D15" s="5"/>
      <c r="E15" s="787"/>
      <c r="F15" s="787"/>
      <c r="G15" s="787"/>
      <c r="H15" s="787"/>
      <c r="I15" s="787"/>
      <c r="J15" s="787"/>
      <c r="K15" s="787"/>
      <c r="L15" s="787"/>
      <c r="M15" s="5"/>
      <c r="N15" s="1"/>
      <c r="O15" s="1"/>
      <c r="P15" s="10"/>
      <c r="Q15" s="361">
        <f>Q16</f>
        <v>1800000</v>
      </c>
      <c r="R15" s="788"/>
    </row>
    <row r="16" spans="1:19" s="129" customFormat="1" ht="17.100000000000001" customHeight="1" x14ac:dyDescent="0.2">
      <c r="A16" s="130" t="s">
        <v>564</v>
      </c>
      <c r="B16" s="85" t="s">
        <v>705</v>
      </c>
      <c r="C16" s="86"/>
      <c r="D16" s="85"/>
      <c r="E16" s="792"/>
      <c r="F16" s="792"/>
      <c r="G16" s="792"/>
      <c r="H16" s="792"/>
      <c r="I16" s="792"/>
      <c r="J16" s="792"/>
      <c r="K16" s="792"/>
      <c r="L16" s="792"/>
      <c r="M16" s="85"/>
      <c r="N16" s="128"/>
      <c r="O16" s="128"/>
      <c r="P16" s="131"/>
      <c r="Q16" s="368">
        <f>Q17</f>
        <v>1800000</v>
      </c>
      <c r="R16" s="145"/>
    </row>
    <row r="17" spans="1:21" ht="17.100000000000001" customHeight="1" x14ac:dyDescent="0.35">
      <c r="A17" s="450">
        <v>521115</v>
      </c>
      <c r="B17" s="5" t="s">
        <v>706</v>
      </c>
      <c r="C17" s="9"/>
      <c r="D17" s="5"/>
      <c r="E17" s="787"/>
      <c r="F17" s="787"/>
      <c r="G17" s="787"/>
      <c r="H17" s="787"/>
      <c r="I17" s="787"/>
      <c r="J17" s="787"/>
      <c r="K17" s="787"/>
      <c r="L17" s="787"/>
      <c r="M17" s="5"/>
      <c r="N17" s="1"/>
      <c r="O17" s="1"/>
      <c r="P17" s="14"/>
      <c r="Q17" s="369">
        <f>Q18</f>
        <v>1800000</v>
      </c>
      <c r="R17" s="454" t="s">
        <v>562</v>
      </c>
    </row>
    <row r="18" spans="1:21" ht="17.100000000000001" customHeight="1" x14ac:dyDescent="0.2">
      <c r="A18" s="72"/>
      <c r="B18" s="5" t="s">
        <v>19</v>
      </c>
      <c r="C18" s="5" t="s">
        <v>210</v>
      </c>
      <c r="D18" s="5" t="s">
        <v>9</v>
      </c>
      <c r="E18" s="787">
        <v>1</v>
      </c>
      <c r="F18" s="787" t="s">
        <v>213</v>
      </c>
      <c r="G18" s="787" t="s">
        <v>11</v>
      </c>
      <c r="H18" s="787">
        <v>12</v>
      </c>
      <c r="I18" s="787" t="s">
        <v>214</v>
      </c>
      <c r="J18" s="5" t="s">
        <v>14</v>
      </c>
      <c r="K18" s="787"/>
      <c r="L18" s="787"/>
      <c r="M18" s="5"/>
      <c r="N18" s="1">
        <f>E18*H18</f>
        <v>12</v>
      </c>
      <c r="O18" s="1" t="s">
        <v>23</v>
      </c>
      <c r="P18" s="14">
        <v>150000</v>
      </c>
      <c r="Q18" s="370">
        <f>N18*P18</f>
        <v>1800000</v>
      </c>
      <c r="R18" s="788"/>
    </row>
    <row r="19" spans="1:21" ht="17.100000000000001" customHeight="1" x14ac:dyDescent="0.2">
      <c r="A19" s="72"/>
      <c r="B19" s="5"/>
      <c r="C19" s="5"/>
      <c r="D19" s="5"/>
      <c r="E19" s="795"/>
      <c r="F19" s="795"/>
      <c r="G19" s="795"/>
      <c r="H19" s="795"/>
      <c r="I19" s="795"/>
      <c r="J19" s="5"/>
      <c r="K19" s="795"/>
      <c r="L19" s="795"/>
      <c r="M19" s="5"/>
      <c r="N19" s="1"/>
      <c r="O19" s="1"/>
      <c r="P19" s="14"/>
      <c r="Q19" s="370"/>
      <c r="R19" s="793"/>
    </row>
    <row r="20" spans="1:21" s="187" customFormat="1" ht="17.100000000000001" customHeight="1" x14ac:dyDescent="0.2">
      <c r="A20" s="183" t="s">
        <v>220</v>
      </c>
      <c r="B20" s="184" t="s">
        <v>294</v>
      </c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200">
        <v>12</v>
      </c>
      <c r="O20" s="200" t="s">
        <v>234</v>
      </c>
      <c r="P20" s="186"/>
      <c r="Q20" s="355">
        <f>Q21+Q24</f>
        <v>35121253000</v>
      </c>
      <c r="R20" s="423"/>
    </row>
    <row r="21" spans="1:21" s="59" customFormat="1" ht="17.100000000000001" customHeight="1" x14ac:dyDescent="0.2">
      <c r="A21" s="58" t="s">
        <v>82</v>
      </c>
      <c r="B21" s="125" t="s">
        <v>83</v>
      </c>
      <c r="C21" s="456"/>
      <c r="D21" s="456"/>
      <c r="E21" s="456"/>
      <c r="F21" s="456"/>
      <c r="G21" s="456"/>
      <c r="H21" s="456"/>
      <c r="I21" s="456"/>
      <c r="J21" s="456"/>
      <c r="K21" s="456"/>
      <c r="L21" s="456"/>
      <c r="M21" s="456"/>
      <c r="N21" s="11"/>
      <c r="O21" s="11"/>
      <c r="P21" s="11"/>
      <c r="Q21" s="359">
        <f>Q22</f>
        <v>35099833000</v>
      </c>
      <c r="R21" s="425"/>
    </row>
    <row r="22" spans="1:21" s="54" customFormat="1" ht="17.100000000000001" customHeight="1" x14ac:dyDescent="0.2">
      <c r="A22" s="11" t="s">
        <v>274</v>
      </c>
      <c r="B22" s="2" t="s">
        <v>83</v>
      </c>
      <c r="C22" s="795"/>
      <c r="D22" s="795"/>
      <c r="E22" s="795"/>
      <c r="F22" s="795"/>
      <c r="G22" s="795"/>
      <c r="H22" s="795"/>
      <c r="I22" s="795"/>
      <c r="J22" s="795"/>
      <c r="K22" s="795"/>
      <c r="L22" s="795"/>
      <c r="M22" s="795"/>
      <c r="N22" s="1"/>
      <c r="O22" s="1"/>
      <c r="P22" s="1"/>
      <c r="Q22" s="360">
        <v>35099833000</v>
      </c>
      <c r="R22" s="426"/>
    </row>
    <row r="23" spans="1:21" s="54" customFormat="1" ht="17.100000000000001" customHeight="1" x14ac:dyDescent="0.2">
      <c r="A23" s="11"/>
      <c r="B23" s="2"/>
      <c r="C23" s="908"/>
      <c r="D23" s="908"/>
      <c r="E23" s="908"/>
      <c r="F23" s="908"/>
      <c r="G23" s="908"/>
      <c r="H23" s="908"/>
      <c r="I23" s="908"/>
      <c r="J23" s="908"/>
      <c r="K23" s="908"/>
      <c r="L23" s="908"/>
      <c r="M23" s="908"/>
      <c r="N23" s="1"/>
      <c r="O23" s="1"/>
      <c r="P23" s="1"/>
      <c r="Q23" s="360"/>
      <c r="R23" s="426"/>
    </row>
    <row r="24" spans="1:21" ht="17.100000000000001" customHeight="1" x14ac:dyDescent="0.2">
      <c r="A24" s="58" t="s">
        <v>44</v>
      </c>
      <c r="B24" s="12" t="s">
        <v>895</v>
      </c>
      <c r="C24" s="9"/>
      <c r="D24" s="5"/>
      <c r="E24" s="908"/>
      <c r="F24" s="908"/>
      <c r="G24" s="908"/>
      <c r="H24" s="908"/>
      <c r="I24" s="908"/>
      <c r="J24" s="908"/>
      <c r="K24" s="908"/>
      <c r="L24" s="908"/>
      <c r="M24" s="5"/>
      <c r="N24" s="1"/>
      <c r="O24" s="1"/>
      <c r="P24" s="10"/>
      <c r="Q24" s="361">
        <f>Q25</f>
        <v>21420000</v>
      </c>
      <c r="R24" s="906"/>
    </row>
    <row r="25" spans="1:21" s="129" customFormat="1" ht="17.100000000000001" customHeight="1" x14ac:dyDescent="0.2">
      <c r="A25" s="128" t="s">
        <v>101</v>
      </c>
      <c r="B25" s="85" t="s">
        <v>102</v>
      </c>
      <c r="C25" s="86"/>
      <c r="D25" s="85"/>
      <c r="E25" s="911"/>
      <c r="F25" s="911"/>
      <c r="G25" s="911"/>
      <c r="H25" s="911"/>
      <c r="I25" s="911"/>
      <c r="J25" s="911"/>
      <c r="K25" s="85"/>
      <c r="L25" s="85"/>
      <c r="M25" s="911"/>
      <c r="N25" s="128"/>
      <c r="O25" s="128"/>
      <c r="P25" s="128"/>
      <c r="Q25" s="357">
        <f>Q26</f>
        <v>21420000</v>
      </c>
      <c r="R25" s="145"/>
    </row>
    <row r="26" spans="1:21" ht="17.100000000000001" customHeight="1" x14ac:dyDescent="0.35">
      <c r="A26" s="1">
        <v>521811</v>
      </c>
      <c r="B26" s="1056" t="s">
        <v>49</v>
      </c>
      <c r="C26" s="1057"/>
      <c r="D26" s="1057"/>
      <c r="E26" s="1057"/>
      <c r="F26" s="1057"/>
      <c r="G26" s="1057"/>
      <c r="H26" s="1057"/>
      <c r="I26" s="1057"/>
      <c r="J26" s="1057"/>
      <c r="K26" s="1057"/>
      <c r="L26" s="1057"/>
      <c r="M26" s="908"/>
      <c r="N26" s="1"/>
      <c r="O26" s="1"/>
      <c r="P26" s="1"/>
      <c r="Q26" s="365">
        <f>Q27</f>
        <v>21420000</v>
      </c>
      <c r="R26" s="906" t="s">
        <v>562</v>
      </c>
    </row>
    <row r="27" spans="1:21" ht="17.100000000000001" customHeight="1" x14ac:dyDescent="0.2">
      <c r="A27" s="1"/>
      <c r="B27" s="5" t="s">
        <v>26</v>
      </c>
      <c r="C27" s="9" t="s">
        <v>611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450"/>
      <c r="O27" s="450"/>
      <c r="P27" s="16"/>
      <c r="Q27" s="366">
        <f>Q28</f>
        <v>21420000</v>
      </c>
      <c r="R27" s="906"/>
    </row>
    <row r="28" spans="1:21" s="474" customFormat="1" ht="17.100000000000001" customHeight="1" x14ac:dyDescent="0.2">
      <c r="A28" s="475"/>
      <c r="B28" s="476"/>
      <c r="C28" s="472" t="s">
        <v>936</v>
      </c>
      <c r="D28" s="471"/>
      <c r="E28" s="477"/>
      <c r="F28" s="477"/>
      <c r="G28" s="477"/>
      <c r="H28" s="477"/>
      <c r="I28" s="477"/>
      <c r="J28" s="477"/>
      <c r="K28" s="477"/>
      <c r="L28" s="477"/>
      <c r="M28" s="471"/>
      <c r="N28" s="454">
        <v>14</v>
      </c>
      <c r="O28" s="450" t="s">
        <v>15</v>
      </c>
      <c r="P28" s="16">
        <v>1530000</v>
      </c>
      <c r="Q28" s="473">
        <f t="shared" ref="Q28" si="0">N28*P28</f>
        <v>21420000</v>
      </c>
      <c r="R28" s="475"/>
      <c r="S28" s="504"/>
      <c r="T28" s="544"/>
      <c r="U28" s="503"/>
    </row>
    <row r="29" spans="1:21" s="474" customFormat="1" ht="17.100000000000001" customHeight="1" x14ac:dyDescent="0.2">
      <c r="A29" s="475"/>
      <c r="B29" s="471"/>
      <c r="C29" s="472"/>
      <c r="D29" s="471"/>
      <c r="E29" s="477"/>
      <c r="F29" s="477"/>
      <c r="G29" s="477"/>
      <c r="H29" s="477"/>
      <c r="I29" s="477"/>
      <c r="J29" s="477"/>
      <c r="K29" s="477"/>
      <c r="L29" s="477"/>
      <c r="M29" s="471"/>
      <c r="N29" s="454"/>
      <c r="O29" s="450"/>
      <c r="P29" s="16"/>
      <c r="Q29" s="572"/>
      <c r="R29" s="475"/>
      <c r="S29" s="504"/>
      <c r="T29" s="544"/>
      <c r="U29" s="503"/>
    </row>
    <row r="30" spans="1:21" s="932" customFormat="1" ht="17.100000000000001" customHeight="1" x14ac:dyDescent="0.2">
      <c r="A30" s="923" t="s">
        <v>59</v>
      </c>
      <c r="B30" s="924" t="s">
        <v>60</v>
      </c>
      <c r="C30" s="924"/>
      <c r="D30" s="924"/>
      <c r="E30" s="924"/>
      <c r="F30" s="924"/>
      <c r="G30" s="924"/>
      <c r="H30" s="924"/>
      <c r="I30" s="924"/>
      <c r="J30" s="924"/>
      <c r="K30" s="924"/>
      <c r="L30" s="924"/>
      <c r="M30" s="924"/>
      <c r="N30" s="925"/>
      <c r="O30" s="925"/>
      <c r="P30" s="925"/>
      <c r="Q30" s="926">
        <f>Q31+Q313+Q377+Q480+Q499+Q506+Q537</f>
        <v>506260000</v>
      </c>
      <c r="R30" s="942"/>
    </row>
    <row r="31" spans="1:21" ht="17.100000000000001" customHeight="1" x14ac:dyDescent="0.2">
      <c r="A31" s="168">
        <v>3128</v>
      </c>
      <c r="B31" s="166" t="s">
        <v>433</v>
      </c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93"/>
      <c r="O31" s="193"/>
      <c r="P31" s="193"/>
      <c r="Q31" s="389">
        <f>Q32</f>
        <v>506260000</v>
      </c>
      <c r="R31" s="918"/>
    </row>
    <row r="32" spans="1:21" s="181" customFormat="1" ht="17.100000000000001" customHeight="1" x14ac:dyDescent="0.2">
      <c r="A32" s="183" t="s">
        <v>838</v>
      </c>
      <c r="B32" s="184" t="s">
        <v>839</v>
      </c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202">
        <v>12</v>
      </c>
      <c r="O32" s="202" t="s">
        <v>234</v>
      </c>
      <c r="P32" s="202"/>
      <c r="Q32" s="400">
        <f>Q298+Q33</f>
        <v>506260000</v>
      </c>
      <c r="R32" s="421"/>
    </row>
    <row r="33" spans="1:18" ht="17.100000000000001" customHeight="1" x14ac:dyDescent="0.2">
      <c r="A33" s="60" t="s">
        <v>51</v>
      </c>
      <c r="B33" s="253" t="s">
        <v>52</v>
      </c>
      <c r="C33" s="919"/>
      <c r="D33" s="919"/>
      <c r="E33" s="919"/>
      <c r="F33" s="919"/>
      <c r="G33" s="919"/>
      <c r="H33" s="919"/>
      <c r="I33" s="919"/>
      <c r="J33" s="919"/>
      <c r="K33" s="919"/>
      <c r="L33" s="919"/>
      <c r="M33" s="919"/>
      <c r="N33" s="46"/>
      <c r="O33" s="46"/>
      <c r="P33" s="46"/>
      <c r="Q33" s="356">
        <f>Q34+Q49+Q53</f>
        <v>506260000</v>
      </c>
      <c r="R33" s="918"/>
    </row>
    <row r="34" spans="1:18" s="61" customFormat="1" ht="17.100000000000001" customHeight="1" x14ac:dyDescent="0.2">
      <c r="A34" s="446" t="s">
        <v>578</v>
      </c>
      <c r="B34" s="915" t="s">
        <v>579</v>
      </c>
      <c r="C34" s="921"/>
      <c r="D34" s="921"/>
      <c r="E34" s="921"/>
      <c r="F34" s="921"/>
      <c r="G34" s="921"/>
      <c r="H34" s="921"/>
      <c r="I34" s="921"/>
      <c r="J34" s="921"/>
      <c r="K34" s="921"/>
      <c r="L34" s="921"/>
      <c r="M34" s="921"/>
      <c r="N34" s="137"/>
      <c r="O34" s="137"/>
      <c r="P34" s="137"/>
      <c r="Q34" s="386">
        <f>Q35</f>
        <v>220740000</v>
      </c>
      <c r="R34" s="432"/>
    </row>
    <row r="35" spans="1:18" s="54" customFormat="1" ht="17.100000000000001" customHeight="1" x14ac:dyDescent="0.35">
      <c r="A35" s="63" t="s">
        <v>580</v>
      </c>
      <c r="B35" s="162" t="s">
        <v>843</v>
      </c>
      <c r="C35" s="455"/>
      <c r="D35" s="455"/>
      <c r="E35" s="455"/>
      <c r="F35" s="455"/>
      <c r="G35" s="455"/>
      <c r="H35" s="455"/>
      <c r="I35" s="455"/>
      <c r="J35" s="455"/>
      <c r="K35" s="455"/>
      <c r="L35" s="455"/>
      <c r="M35" s="455"/>
      <c r="N35" s="51"/>
      <c r="O35" s="51"/>
      <c r="P35" s="51"/>
      <c r="Q35" s="369">
        <f>Q36+Q40+Q44</f>
        <v>220740000</v>
      </c>
      <c r="R35" s="454" t="s">
        <v>562</v>
      </c>
    </row>
    <row r="36" spans="1:18" s="54" customFormat="1" ht="17.100000000000001" customHeight="1" x14ac:dyDescent="0.2">
      <c r="A36" s="63"/>
      <c r="B36" s="121" t="s">
        <v>844</v>
      </c>
      <c r="C36" s="455"/>
      <c r="D36" s="455"/>
      <c r="E36" s="455"/>
      <c r="F36" s="455"/>
      <c r="G36" s="455"/>
      <c r="H36" s="455"/>
      <c r="I36" s="455"/>
      <c r="J36" s="455"/>
      <c r="K36" s="455"/>
      <c r="L36" s="455"/>
      <c r="M36" s="455"/>
      <c r="N36" s="51"/>
      <c r="O36" s="51"/>
      <c r="P36" s="51"/>
      <c r="Q36" s="370">
        <f>SUM(Q37:Q39)</f>
        <v>33960000</v>
      </c>
      <c r="R36" s="454"/>
    </row>
    <row r="37" spans="1:18" s="54" customFormat="1" ht="17.100000000000001" customHeight="1" x14ac:dyDescent="0.2">
      <c r="A37" s="63"/>
      <c r="B37" s="121"/>
      <c r="C37" s="140" t="s">
        <v>506</v>
      </c>
      <c r="D37" s="5" t="s">
        <v>9</v>
      </c>
      <c r="E37" s="917">
        <v>2</v>
      </c>
      <c r="F37" s="917" t="s">
        <v>10</v>
      </c>
      <c r="G37" s="917" t="s">
        <v>11</v>
      </c>
      <c r="H37" s="917">
        <v>3</v>
      </c>
      <c r="I37" s="917" t="s">
        <v>12</v>
      </c>
      <c r="J37" s="917" t="s">
        <v>11</v>
      </c>
      <c r="K37" s="917">
        <v>6</v>
      </c>
      <c r="L37" s="917" t="s">
        <v>8</v>
      </c>
      <c r="M37" s="5" t="s">
        <v>14</v>
      </c>
      <c r="N37" s="51">
        <f>E37*H37*K37</f>
        <v>36</v>
      </c>
      <c r="O37" s="51" t="s">
        <v>16</v>
      </c>
      <c r="P37" s="251">
        <v>410000</v>
      </c>
      <c r="Q37" s="370">
        <f>N37*P37</f>
        <v>14760000</v>
      </c>
      <c r="R37" s="454"/>
    </row>
    <row r="38" spans="1:18" s="54" customFormat="1" ht="17.100000000000001" customHeight="1" x14ac:dyDescent="0.2">
      <c r="A38" s="63"/>
      <c r="B38" s="121"/>
      <c r="C38" s="140" t="s">
        <v>581</v>
      </c>
      <c r="D38" s="5" t="s">
        <v>9</v>
      </c>
      <c r="E38" s="917">
        <v>2</v>
      </c>
      <c r="F38" s="917" t="s">
        <v>10</v>
      </c>
      <c r="G38" s="917" t="s">
        <v>11</v>
      </c>
      <c r="H38" s="917">
        <v>2</v>
      </c>
      <c r="I38" s="917" t="s">
        <v>12</v>
      </c>
      <c r="J38" s="917" t="s">
        <v>11</v>
      </c>
      <c r="K38" s="917">
        <v>6</v>
      </c>
      <c r="L38" s="917" t="s">
        <v>8</v>
      </c>
      <c r="M38" s="5" t="s">
        <v>14</v>
      </c>
      <c r="N38" s="51">
        <f t="shared" ref="N38:N39" si="1">E38*H38*K38</f>
        <v>24</v>
      </c>
      <c r="O38" s="51" t="s">
        <v>16</v>
      </c>
      <c r="P38" s="251">
        <v>700000</v>
      </c>
      <c r="Q38" s="370">
        <f t="shared" ref="Q38:Q39" si="2">N38*P38</f>
        <v>16800000</v>
      </c>
      <c r="R38" s="454"/>
    </row>
    <row r="39" spans="1:18" s="54" customFormat="1" ht="17.100000000000001" customHeight="1" x14ac:dyDescent="0.2">
      <c r="A39" s="63"/>
      <c r="B39" s="121"/>
      <c r="C39" s="140" t="s">
        <v>582</v>
      </c>
      <c r="D39" s="5" t="s">
        <v>9</v>
      </c>
      <c r="E39" s="917">
        <v>2</v>
      </c>
      <c r="F39" s="917" t="s">
        <v>10</v>
      </c>
      <c r="G39" s="917" t="s">
        <v>11</v>
      </c>
      <c r="H39" s="917">
        <v>1</v>
      </c>
      <c r="I39" s="917" t="s">
        <v>509</v>
      </c>
      <c r="J39" s="917" t="s">
        <v>11</v>
      </c>
      <c r="K39" s="917">
        <v>6</v>
      </c>
      <c r="L39" s="917" t="s">
        <v>8</v>
      </c>
      <c r="M39" s="5" t="s">
        <v>14</v>
      </c>
      <c r="N39" s="51">
        <f t="shared" si="1"/>
        <v>12</v>
      </c>
      <c r="O39" s="51" t="s">
        <v>16</v>
      </c>
      <c r="P39" s="251">
        <v>200000</v>
      </c>
      <c r="Q39" s="370">
        <f t="shared" si="2"/>
        <v>2400000</v>
      </c>
      <c r="R39" s="454"/>
    </row>
    <row r="40" spans="1:18" s="54" customFormat="1" ht="17.100000000000001" customHeight="1" x14ac:dyDescent="0.2">
      <c r="A40" s="63"/>
      <c r="B40" s="121" t="s">
        <v>845</v>
      </c>
      <c r="C40" s="455"/>
      <c r="D40" s="455"/>
      <c r="E40" s="455"/>
      <c r="F40" s="455"/>
      <c r="G40" s="455"/>
      <c r="H40" s="455"/>
      <c r="I40" s="455"/>
      <c r="J40" s="455"/>
      <c r="K40" s="455"/>
      <c r="L40" s="455"/>
      <c r="M40" s="455"/>
      <c r="N40" s="51"/>
      <c r="O40" s="51"/>
      <c r="P40" s="51"/>
      <c r="Q40" s="370">
        <f>SUM(Q41:Q43)</f>
        <v>50940000</v>
      </c>
      <c r="R40" s="454"/>
    </row>
    <row r="41" spans="1:18" s="54" customFormat="1" ht="17.100000000000001" customHeight="1" x14ac:dyDescent="0.2">
      <c r="A41" s="63"/>
      <c r="B41" s="121"/>
      <c r="C41" s="140" t="s">
        <v>506</v>
      </c>
      <c r="D41" s="5" t="s">
        <v>9</v>
      </c>
      <c r="E41" s="917">
        <v>3</v>
      </c>
      <c r="F41" s="917" t="s">
        <v>10</v>
      </c>
      <c r="G41" s="917" t="s">
        <v>11</v>
      </c>
      <c r="H41" s="917">
        <v>3</v>
      </c>
      <c r="I41" s="917" t="s">
        <v>12</v>
      </c>
      <c r="J41" s="917" t="s">
        <v>11</v>
      </c>
      <c r="K41" s="917">
        <v>6</v>
      </c>
      <c r="L41" s="917" t="s">
        <v>8</v>
      </c>
      <c r="M41" s="5" t="s">
        <v>14</v>
      </c>
      <c r="N41" s="51">
        <f>E41*H41*K41</f>
        <v>54</v>
      </c>
      <c r="O41" s="51" t="s">
        <v>16</v>
      </c>
      <c r="P41" s="251">
        <v>410000</v>
      </c>
      <c r="Q41" s="370">
        <f t="shared" ref="Q41:Q43" si="3">N41*P41</f>
        <v>22140000</v>
      </c>
      <c r="R41" s="454"/>
    </row>
    <row r="42" spans="1:18" s="54" customFormat="1" ht="17.100000000000001" customHeight="1" x14ac:dyDescent="0.2">
      <c r="A42" s="63"/>
      <c r="B42" s="121"/>
      <c r="C42" s="140" t="s">
        <v>581</v>
      </c>
      <c r="D42" s="5" t="s">
        <v>9</v>
      </c>
      <c r="E42" s="917">
        <v>3</v>
      </c>
      <c r="F42" s="917" t="s">
        <v>10</v>
      </c>
      <c r="G42" s="917" t="s">
        <v>11</v>
      </c>
      <c r="H42" s="917">
        <v>2</v>
      </c>
      <c r="I42" s="917" t="s">
        <v>12</v>
      </c>
      <c r="J42" s="917" t="s">
        <v>11</v>
      </c>
      <c r="K42" s="917">
        <v>6</v>
      </c>
      <c r="L42" s="917" t="s">
        <v>8</v>
      </c>
      <c r="M42" s="5" t="s">
        <v>14</v>
      </c>
      <c r="N42" s="51">
        <f t="shared" ref="N42:N43" si="4">E42*H42*K42</f>
        <v>36</v>
      </c>
      <c r="O42" s="51" t="s">
        <v>16</v>
      </c>
      <c r="P42" s="251">
        <v>700000</v>
      </c>
      <c r="Q42" s="370">
        <f t="shared" si="3"/>
        <v>25200000</v>
      </c>
      <c r="R42" s="454"/>
    </row>
    <row r="43" spans="1:18" s="54" customFormat="1" ht="17.100000000000001" customHeight="1" x14ac:dyDescent="0.2">
      <c r="A43" s="63"/>
      <c r="B43" s="121"/>
      <c r="C43" s="140" t="s">
        <v>582</v>
      </c>
      <c r="D43" s="5" t="s">
        <v>9</v>
      </c>
      <c r="E43" s="917">
        <v>3</v>
      </c>
      <c r="F43" s="917" t="s">
        <v>10</v>
      </c>
      <c r="G43" s="917" t="s">
        <v>11</v>
      </c>
      <c r="H43" s="917">
        <v>1</v>
      </c>
      <c r="I43" s="917" t="s">
        <v>509</v>
      </c>
      <c r="J43" s="917" t="s">
        <v>11</v>
      </c>
      <c r="K43" s="917">
        <v>6</v>
      </c>
      <c r="L43" s="917" t="s">
        <v>8</v>
      </c>
      <c r="M43" s="5" t="s">
        <v>14</v>
      </c>
      <c r="N43" s="51">
        <f t="shared" si="4"/>
        <v>18</v>
      </c>
      <c r="O43" s="51" t="s">
        <v>16</v>
      </c>
      <c r="P43" s="251">
        <v>200000</v>
      </c>
      <c r="Q43" s="370">
        <f t="shared" si="3"/>
        <v>3600000</v>
      </c>
      <c r="R43" s="454"/>
    </row>
    <row r="44" spans="1:18" s="54" customFormat="1" ht="17.100000000000001" customHeight="1" x14ac:dyDescent="0.2">
      <c r="A44" s="63"/>
      <c r="B44" s="121" t="s">
        <v>846</v>
      </c>
      <c r="C44" s="455"/>
      <c r="D44" s="455"/>
      <c r="E44" s="455"/>
      <c r="F44" s="455"/>
      <c r="G44" s="455"/>
      <c r="H44" s="455"/>
      <c r="I44" s="455"/>
      <c r="J44" s="455"/>
      <c r="K44" s="455"/>
      <c r="L44" s="455"/>
      <c r="M44" s="455"/>
      <c r="N44" s="51"/>
      <c r="O44" s="51"/>
      <c r="P44" s="51"/>
      <c r="Q44" s="370">
        <f>SUM(Q45:Q47)</f>
        <v>135840000</v>
      </c>
      <c r="R44" s="454"/>
    </row>
    <row r="45" spans="1:18" s="54" customFormat="1" ht="17.100000000000001" customHeight="1" x14ac:dyDescent="0.2">
      <c r="A45" s="63"/>
      <c r="B45" s="121"/>
      <c r="C45" s="140" t="s">
        <v>506</v>
      </c>
      <c r="D45" s="5" t="s">
        <v>9</v>
      </c>
      <c r="E45" s="917">
        <v>8</v>
      </c>
      <c r="F45" s="917" t="s">
        <v>10</v>
      </c>
      <c r="G45" s="917" t="s">
        <v>11</v>
      </c>
      <c r="H45" s="917">
        <v>3</v>
      </c>
      <c r="I45" s="917" t="s">
        <v>12</v>
      </c>
      <c r="J45" s="917" t="s">
        <v>11</v>
      </c>
      <c r="K45" s="917">
        <v>6</v>
      </c>
      <c r="L45" s="917" t="s">
        <v>8</v>
      </c>
      <c r="M45" s="5" t="s">
        <v>14</v>
      </c>
      <c r="N45" s="51">
        <f>E45*H45*K45</f>
        <v>144</v>
      </c>
      <c r="O45" s="51" t="s">
        <v>16</v>
      </c>
      <c r="P45" s="251">
        <v>410000</v>
      </c>
      <c r="Q45" s="370">
        <f t="shared" ref="Q45:Q47" si="5">N45*P45</f>
        <v>59040000</v>
      </c>
      <c r="R45" s="454"/>
    </row>
    <row r="46" spans="1:18" s="54" customFormat="1" ht="17.100000000000001" customHeight="1" x14ac:dyDescent="0.2">
      <c r="A46" s="63"/>
      <c r="B46" s="121"/>
      <c r="C46" s="140" t="s">
        <v>581</v>
      </c>
      <c r="D46" s="5" t="s">
        <v>9</v>
      </c>
      <c r="E46" s="917">
        <v>8</v>
      </c>
      <c r="F46" s="917" t="s">
        <v>10</v>
      </c>
      <c r="G46" s="917" t="s">
        <v>11</v>
      </c>
      <c r="H46" s="917">
        <v>2</v>
      </c>
      <c r="I46" s="917" t="s">
        <v>12</v>
      </c>
      <c r="J46" s="917" t="s">
        <v>11</v>
      </c>
      <c r="K46" s="917">
        <v>6</v>
      </c>
      <c r="L46" s="917" t="s">
        <v>8</v>
      </c>
      <c r="M46" s="5" t="s">
        <v>14</v>
      </c>
      <c r="N46" s="51">
        <f t="shared" ref="N46:N47" si="6">E46*H46*K46</f>
        <v>96</v>
      </c>
      <c r="O46" s="51" t="s">
        <v>16</v>
      </c>
      <c r="P46" s="251">
        <v>700000</v>
      </c>
      <c r="Q46" s="370">
        <f t="shared" si="5"/>
        <v>67200000</v>
      </c>
      <c r="R46" s="454"/>
    </row>
    <row r="47" spans="1:18" s="54" customFormat="1" ht="17.100000000000001" customHeight="1" x14ac:dyDescent="0.2">
      <c r="A47" s="63"/>
      <c r="B47" s="121"/>
      <c r="C47" s="140" t="s">
        <v>582</v>
      </c>
      <c r="D47" s="5" t="s">
        <v>9</v>
      </c>
      <c r="E47" s="917">
        <v>8</v>
      </c>
      <c r="F47" s="917" t="s">
        <v>10</v>
      </c>
      <c r="G47" s="917" t="s">
        <v>11</v>
      </c>
      <c r="H47" s="917">
        <v>1</v>
      </c>
      <c r="I47" s="917" t="s">
        <v>509</v>
      </c>
      <c r="J47" s="917" t="s">
        <v>11</v>
      </c>
      <c r="K47" s="917">
        <v>6</v>
      </c>
      <c r="L47" s="917" t="s">
        <v>8</v>
      </c>
      <c r="M47" s="5" t="s">
        <v>14</v>
      </c>
      <c r="N47" s="51">
        <f t="shared" si="6"/>
        <v>48</v>
      </c>
      <c r="O47" s="51" t="s">
        <v>16</v>
      </c>
      <c r="P47" s="251">
        <v>200000</v>
      </c>
      <c r="Q47" s="370">
        <f t="shared" si="5"/>
        <v>9600000</v>
      </c>
      <c r="R47" s="454"/>
    </row>
    <row r="48" spans="1:18" s="54" customFormat="1" ht="17.100000000000001" customHeight="1" x14ac:dyDescent="0.2">
      <c r="A48" s="63"/>
      <c r="B48" s="121"/>
      <c r="C48" s="140"/>
      <c r="D48" s="5"/>
      <c r="E48" s="917"/>
      <c r="F48" s="917"/>
      <c r="G48" s="917"/>
      <c r="H48" s="917"/>
      <c r="I48" s="917"/>
      <c r="J48" s="917"/>
      <c r="K48" s="917"/>
      <c r="L48" s="917"/>
      <c r="M48" s="5"/>
      <c r="N48" s="51"/>
      <c r="O48" s="51"/>
      <c r="P48" s="251"/>
      <c r="Q48" s="370"/>
      <c r="R48" s="454"/>
    </row>
    <row r="49" spans="1:19" s="61" customFormat="1" ht="17.100000000000001" customHeight="1" x14ac:dyDescent="0.2">
      <c r="A49" s="137" t="s">
        <v>434</v>
      </c>
      <c r="B49" s="915" t="s">
        <v>847</v>
      </c>
      <c r="C49" s="921"/>
      <c r="D49" s="921"/>
      <c r="E49" s="921"/>
      <c r="F49" s="921"/>
      <c r="G49" s="921"/>
      <c r="H49" s="921"/>
      <c r="I49" s="921"/>
      <c r="J49" s="921"/>
      <c r="K49" s="921"/>
      <c r="L49" s="921"/>
      <c r="M49" s="921"/>
      <c r="N49" s="137"/>
      <c r="O49" s="137"/>
      <c r="P49" s="137"/>
      <c r="Q49" s="357">
        <f>Q50</f>
        <v>20000000</v>
      </c>
      <c r="R49" s="432"/>
    </row>
    <row r="50" spans="1:19" s="54" customFormat="1" ht="17.100000000000001" customHeight="1" x14ac:dyDescent="0.35">
      <c r="A50" s="259">
        <v>521119</v>
      </c>
      <c r="B50" s="1056" t="s">
        <v>56</v>
      </c>
      <c r="C50" s="1057"/>
      <c r="D50" s="1057"/>
      <c r="E50" s="1057"/>
      <c r="F50" s="1057"/>
      <c r="G50" s="1057"/>
      <c r="H50" s="1057"/>
      <c r="I50" s="1057"/>
      <c r="J50" s="1057"/>
      <c r="K50" s="1057"/>
      <c r="L50" s="1057"/>
      <c r="M50" s="917"/>
      <c r="N50" s="1"/>
      <c r="O50" s="1"/>
      <c r="P50" s="14"/>
      <c r="Q50" s="369">
        <f>Q51</f>
        <v>20000000</v>
      </c>
      <c r="R50" s="454" t="s">
        <v>562</v>
      </c>
    </row>
    <row r="51" spans="1:19" ht="17.100000000000001" customHeight="1" x14ac:dyDescent="0.2">
      <c r="A51" s="60"/>
      <c r="B51" s="5"/>
      <c r="C51" s="9" t="s">
        <v>325</v>
      </c>
      <c r="D51" s="5"/>
      <c r="E51" s="5"/>
      <c r="F51" s="5"/>
      <c r="G51" s="917"/>
      <c r="H51" s="917"/>
      <c r="I51" s="917"/>
      <c r="J51" s="917"/>
      <c r="K51" s="917"/>
      <c r="L51" s="917"/>
      <c r="M51" s="917"/>
      <c r="N51" s="1">
        <v>1</v>
      </c>
      <c r="O51" s="1" t="s">
        <v>366</v>
      </c>
      <c r="P51" s="14">
        <v>20000000</v>
      </c>
      <c r="Q51" s="370">
        <f>N51*P51</f>
        <v>20000000</v>
      </c>
      <c r="R51" s="918"/>
    </row>
    <row r="52" spans="1:19" ht="17.100000000000001" customHeight="1" x14ac:dyDescent="0.2">
      <c r="A52" s="60"/>
      <c r="B52" s="5"/>
      <c r="C52" s="9"/>
      <c r="D52" s="5"/>
      <c r="E52" s="5"/>
      <c r="F52" s="5"/>
      <c r="G52" s="917"/>
      <c r="H52" s="917"/>
      <c r="I52" s="917"/>
      <c r="J52" s="917"/>
      <c r="K52" s="917"/>
      <c r="L52" s="917"/>
      <c r="M52" s="917"/>
      <c r="N52" s="1"/>
      <c r="O52" s="1"/>
      <c r="P52" s="14"/>
      <c r="Q52" s="370"/>
      <c r="R52" s="918"/>
    </row>
    <row r="53" spans="1:19" s="276" customFormat="1" ht="17.100000000000001" customHeight="1" x14ac:dyDescent="0.2">
      <c r="A53" s="983" t="s">
        <v>142</v>
      </c>
      <c r="B53" s="984" t="s">
        <v>848</v>
      </c>
      <c r="C53" s="985"/>
      <c r="D53" s="985"/>
      <c r="E53" s="985"/>
      <c r="F53" s="985"/>
      <c r="G53" s="985"/>
      <c r="H53" s="985"/>
      <c r="I53" s="985"/>
      <c r="J53" s="985"/>
      <c r="K53" s="985"/>
      <c r="L53" s="985"/>
      <c r="M53" s="985"/>
      <c r="N53" s="983"/>
      <c r="O53" s="983"/>
      <c r="P53" s="983"/>
      <c r="Q53" s="986">
        <f>Q54</f>
        <v>265520000</v>
      </c>
      <c r="R53" s="434"/>
    </row>
    <row r="54" spans="1:19" s="276" customFormat="1" ht="17.100000000000001" customHeight="1" x14ac:dyDescent="0.35">
      <c r="A54" s="697">
        <v>521119</v>
      </c>
      <c r="B54" s="1093" t="s">
        <v>56</v>
      </c>
      <c r="C54" s="1094"/>
      <c r="D54" s="1094"/>
      <c r="E54" s="1094"/>
      <c r="F54" s="1094"/>
      <c r="G54" s="1094"/>
      <c r="H54" s="1094"/>
      <c r="I54" s="1094"/>
      <c r="J54" s="1094"/>
      <c r="K54" s="1094"/>
      <c r="L54" s="1094"/>
      <c r="M54" s="18"/>
      <c r="N54" s="958"/>
      <c r="O54" s="958"/>
      <c r="P54" s="958"/>
      <c r="Q54" s="959">
        <f>Q55</f>
        <v>265520000</v>
      </c>
      <c r="R54" s="705" t="s">
        <v>562</v>
      </c>
    </row>
    <row r="55" spans="1:19" s="962" customFormat="1" ht="17.100000000000001" customHeight="1" x14ac:dyDescent="0.2">
      <c r="A55" s="20"/>
      <c r="B55" s="305" t="s">
        <v>19</v>
      </c>
      <c r="C55" s="18" t="s">
        <v>32</v>
      </c>
      <c r="D55" s="18"/>
      <c r="E55" s="42"/>
      <c r="F55" s="18"/>
      <c r="G55" s="19"/>
      <c r="H55" s="19"/>
      <c r="I55" s="19"/>
      <c r="J55" s="19"/>
      <c r="K55" s="19"/>
      <c r="L55" s="19"/>
      <c r="M55" s="19"/>
      <c r="N55" s="20"/>
      <c r="O55" s="20"/>
      <c r="P55" s="21"/>
      <c r="Q55" s="402">
        <f>Q56+Q61+Q66</f>
        <v>265520000</v>
      </c>
      <c r="R55" s="960"/>
      <c r="S55" s="961"/>
    </row>
    <row r="56" spans="1:19" s="696" customFormat="1" x14ac:dyDescent="0.2">
      <c r="A56" s="987"/>
      <c r="C56" s="700" t="s">
        <v>687</v>
      </c>
      <c r="D56" s="272"/>
      <c r="E56" s="272"/>
      <c r="F56" s="272"/>
      <c r="G56" s="272"/>
      <c r="H56" s="272"/>
      <c r="I56" s="272"/>
      <c r="J56" s="272"/>
      <c r="K56" s="272"/>
      <c r="L56" s="272"/>
      <c r="M56" s="272"/>
      <c r="N56" s="697"/>
      <c r="O56" s="697"/>
      <c r="P56" s="697"/>
      <c r="Q56" s="402">
        <f>SUM(Q57:Q59)</f>
        <v>45280000</v>
      </c>
      <c r="R56" s="960"/>
    </row>
    <row r="57" spans="1:19" s="696" customFormat="1" x14ac:dyDescent="0.2">
      <c r="A57" s="987"/>
      <c r="B57" s="700"/>
      <c r="C57" s="968" t="s">
        <v>506</v>
      </c>
      <c r="D57" s="18" t="s">
        <v>9</v>
      </c>
      <c r="E57" s="19">
        <v>4</v>
      </c>
      <c r="F57" s="19" t="s">
        <v>10</v>
      </c>
      <c r="G57" s="19" t="s">
        <v>11</v>
      </c>
      <c r="H57" s="19">
        <v>3</v>
      </c>
      <c r="I57" s="19" t="s">
        <v>12</v>
      </c>
      <c r="J57" s="19" t="s">
        <v>11</v>
      </c>
      <c r="K57" s="19">
        <v>4</v>
      </c>
      <c r="L57" s="19" t="s">
        <v>8</v>
      </c>
      <c r="M57" s="18" t="s">
        <v>14</v>
      </c>
      <c r="N57" s="697">
        <f>E57*H57*K57</f>
        <v>48</v>
      </c>
      <c r="O57" s="697" t="s">
        <v>16</v>
      </c>
      <c r="P57" s="969">
        <v>410000</v>
      </c>
      <c r="Q57" s="402">
        <f>N57*P57</f>
        <v>19680000</v>
      </c>
      <c r="R57" s="705"/>
    </row>
    <row r="58" spans="1:19" s="696" customFormat="1" x14ac:dyDescent="0.2">
      <c r="A58" s="987"/>
      <c r="B58" s="700"/>
      <c r="C58" s="968" t="s">
        <v>581</v>
      </c>
      <c r="D58" s="18" t="s">
        <v>9</v>
      </c>
      <c r="E58" s="19">
        <v>4</v>
      </c>
      <c r="F58" s="19" t="s">
        <v>10</v>
      </c>
      <c r="G58" s="19" t="s">
        <v>11</v>
      </c>
      <c r="H58" s="19">
        <v>2</v>
      </c>
      <c r="I58" s="19" t="s">
        <v>12</v>
      </c>
      <c r="J58" s="19" t="s">
        <v>11</v>
      </c>
      <c r="K58" s="19">
        <v>4</v>
      </c>
      <c r="L58" s="19" t="s">
        <v>8</v>
      </c>
      <c r="M58" s="18" t="s">
        <v>14</v>
      </c>
      <c r="N58" s="697">
        <f t="shared" ref="N58:N59" si="7">E58*H58*K58</f>
        <v>32</v>
      </c>
      <c r="O58" s="697" t="s">
        <v>16</v>
      </c>
      <c r="P58" s="969">
        <v>700000</v>
      </c>
      <c r="Q58" s="402">
        <f t="shared" ref="Q58:Q59" si="8">N58*P58</f>
        <v>22400000</v>
      </c>
      <c r="R58" s="705"/>
    </row>
    <row r="59" spans="1:19" s="696" customFormat="1" x14ac:dyDescent="0.2">
      <c r="A59" s="987"/>
      <c r="B59" s="700"/>
      <c r="C59" s="968" t="s">
        <v>582</v>
      </c>
      <c r="D59" s="18" t="s">
        <v>9</v>
      </c>
      <c r="E59" s="19">
        <v>4</v>
      </c>
      <c r="F59" s="19" t="s">
        <v>10</v>
      </c>
      <c r="G59" s="19" t="s">
        <v>11</v>
      </c>
      <c r="H59" s="19">
        <v>1</v>
      </c>
      <c r="I59" s="19" t="s">
        <v>509</v>
      </c>
      <c r="J59" s="19" t="s">
        <v>11</v>
      </c>
      <c r="K59" s="19">
        <v>4</v>
      </c>
      <c r="L59" s="19" t="s">
        <v>8</v>
      </c>
      <c r="M59" s="18" t="s">
        <v>14</v>
      </c>
      <c r="N59" s="697">
        <f t="shared" si="7"/>
        <v>16</v>
      </c>
      <c r="O59" s="697" t="s">
        <v>16</v>
      </c>
      <c r="P59" s="969">
        <v>200000</v>
      </c>
      <c r="Q59" s="402">
        <f t="shared" si="8"/>
        <v>3200000</v>
      </c>
      <c r="R59" s="705"/>
    </row>
    <row r="60" spans="1:19" s="696" customFormat="1" x14ac:dyDescent="0.2">
      <c r="A60" s="987"/>
      <c r="B60" s="700"/>
      <c r="C60" s="968"/>
      <c r="D60" s="18"/>
      <c r="E60" s="19"/>
      <c r="F60" s="19"/>
      <c r="G60" s="19"/>
      <c r="H60" s="19"/>
      <c r="I60" s="19"/>
      <c r="J60" s="19"/>
      <c r="K60" s="19"/>
      <c r="L60" s="19"/>
      <c r="M60" s="18"/>
      <c r="N60" s="697"/>
      <c r="O60" s="697"/>
      <c r="P60" s="969"/>
      <c r="Q60" s="402"/>
      <c r="R60" s="705"/>
    </row>
    <row r="61" spans="1:19" s="696" customFormat="1" x14ac:dyDescent="0.2">
      <c r="A61" s="987"/>
      <c r="C61" s="700" t="s">
        <v>688</v>
      </c>
      <c r="D61" s="272"/>
      <c r="E61" s="272"/>
      <c r="F61" s="272"/>
      <c r="G61" s="272"/>
      <c r="H61" s="272"/>
      <c r="I61" s="272"/>
      <c r="J61" s="272"/>
      <c r="K61" s="272"/>
      <c r="L61" s="272"/>
      <c r="M61" s="272"/>
      <c r="N61" s="697"/>
      <c r="O61" s="697"/>
      <c r="P61" s="697"/>
      <c r="Q61" s="402">
        <f>SUM(Q62:Q64)</f>
        <v>84160000</v>
      </c>
      <c r="R61" s="705"/>
    </row>
    <row r="62" spans="1:19" s="696" customFormat="1" x14ac:dyDescent="0.2">
      <c r="A62" s="987"/>
      <c r="B62" s="700"/>
      <c r="C62" s="968" t="s">
        <v>506</v>
      </c>
      <c r="D62" s="18" t="s">
        <v>9</v>
      </c>
      <c r="E62" s="19">
        <v>8</v>
      </c>
      <c r="F62" s="19" t="s">
        <v>10</v>
      </c>
      <c r="G62" s="19" t="s">
        <v>11</v>
      </c>
      <c r="H62" s="19">
        <v>3</v>
      </c>
      <c r="I62" s="19" t="s">
        <v>12</v>
      </c>
      <c r="J62" s="19" t="s">
        <v>11</v>
      </c>
      <c r="K62" s="19">
        <v>4</v>
      </c>
      <c r="L62" s="19" t="s">
        <v>8</v>
      </c>
      <c r="M62" s="18" t="s">
        <v>14</v>
      </c>
      <c r="N62" s="697">
        <f>E62*H62*K62</f>
        <v>96</v>
      </c>
      <c r="O62" s="697" t="s">
        <v>16</v>
      </c>
      <c r="P62" s="969">
        <v>410000</v>
      </c>
      <c r="Q62" s="402">
        <f t="shared" ref="Q62:Q64" si="9">N62*P62</f>
        <v>39360000</v>
      </c>
      <c r="R62" s="705"/>
    </row>
    <row r="63" spans="1:19" s="696" customFormat="1" x14ac:dyDescent="0.2">
      <c r="A63" s="987"/>
      <c r="B63" s="700"/>
      <c r="C63" s="968" t="s">
        <v>581</v>
      </c>
      <c r="D63" s="18" t="s">
        <v>9</v>
      </c>
      <c r="E63" s="19">
        <v>8</v>
      </c>
      <c r="F63" s="19" t="s">
        <v>10</v>
      </c>
      <c r="G63" s="19" t="s">
        <v>11</v>
      </c>
      <c r="H63" s="19">
        <v>2</v>
      </c>
      <c r="I63" s="19" t="s">
        <v>12</v>
      </c>
      <c r="J63" s="19" t="s">
        <v>11</v>
      </c>
      <c r="K63" s="19">
        <v>4</v>
      </c>
      <c r="L63" s="19" t="s">
        <v>8</v>
      </c>
      <c r="M63" s="18" t="s">
        <v>14</v>
      </c>
      <c r="N63" s="697">
        <f t="shared" ref="N63:N64" si="10">E63*H63*K63</f>
        <v>64</v>
      </c>
      <c r="O63" s="697" t="s">
        <v>16</v>
      </c>
      <c r="P63" s="969">
        <v>600000</v>
      </c>
      <c r="Q63" s="402">
        <f t="shared" si="9"/>
        <v>38400000</v>
      </c>
      <c r="R63" s="705"/>
    </row>
    <row r="64" spans="1:19" s="696" customFormat="1" x14ac:dyDescent="0.2">
      <c r="A64" s="987"/>
      <c r="B64" s="700"/>
      <c r="C64" s="968" t="s">
        <v>582</v>
      </c>
      <c r="D64" s="18" t="s">
        <v>9</v>
      </c>
      <c r="E64" s="19">
        <v>8</v>
      </c>
      <c r="F64" s="19" t="s">
        <v>10</v>
      </c>
      <c r="G64" s="19" t="s">
        <v>11</v>
      </c>
      <c r="H64" s="19">
        <v>1</v>
      </c>
      <c r="I64" s="19" t="s">
        <v>509</v>
      </c>
      <c r="J64" s="19" t="s">
        <v>11</v>
      </c>
      <c r="K64" s="19">
        <v>4</v>
      </c>
      <c r="L64" s="19" t="s">
        <v>8</v>
      </c>
      <c r="M64" s="18" t="s">
        <v>14</v>
      </c>
      <c r="N64" s="697">
        <f t="shared" si="10"/>
        <v>32</v>
      </c>
      <c r="O64" s="697" t="s">
        <v>16</v>
      </c>
      <c r="P64" s="969">
        <v>200000</v>
      </c>
      <c r="Q64" s="402">
        <f t="shared" si="9"/>
        <v>6400000</v>
      </c>
      <c r="R64" s="705"/>
    </row>
    <row r="65" spans="1:18" s="696" customFormat="1" x14ac:dyDescent="0.2">
      <c r="A65" s="987"/>
      <c r="B65" s="700"/>
      <c r="C65" s="968"/>
      <c r="D65" s="18"/>
      <c r="E65" s="19"/>
      <c r="F65" s="19"/>
      <c r="G65" s="19"/>
      <c r="H65" s="19"/>
      <c r="I65" s="19"/>
      <c r="J65" s="19"/>
      <c r="K65" s="19"/>
      <c r="L65" s="19"/>
      <c r="M65" s="18"/>
      <c r="N65" s="697"/>
      <c r="O65" s="697"/>
      <c r="P65" s="969"/>
      <c r="Q65" s="402"/>
      <c r="R65" s="705"/>
    </row>
    <row r="66" spans="1:18" s="696" customFormat="1" x14ac:dyDescent="0.2">
      <c r="A66" s="987"/>
      <c r="C66" s="700" t="s">
        <v>689</v>
      </c>
      <c r="D66" s="272"/>
      <c r="E66" s="272"/>
      <c r="F66" s="272"/>
      <c r="G66" s="272"/>
      <c r="H66" s="272"/>
      <c r="I66" s="272"/>
      <c r="J66" s="272"/>
      <c r="K66" s="272"/>
      <c r="L66" s="272"/>
      <c r="M66" s="272"/>
      <c r="N66" s="697"/>
      <c r="O66" s="697"/>
      <c r="P66" s="697"/>
      <c r="Q66" s="402">
        <f>SUM(Q67:Q69)</f>
        <v>136080000</v>
      </c>
      <c r="R66" s="705"/>
    </row>
    <row r="67" spans="1:18" s="696" customFormat="1" x14ac:dyDescent="0.2">
      <c r="A67" s="987"/>
      <c r="B67" s="700"/>
      <c r="C67" s="968" t="s">
        <v>506</v>
      </c>
      <c r="D67" s="18" t="s">
        <v>9</v>
      </c>
      <c r="E67" s="19">
        <v>14</v>
      </c>
      <c r="F67" s="19" t="s">
        <v>10</v>
      </c>
      <c r="G67" s="19" t="s">
        <v>11</v>
      </c>
      <c r="H67" s="19">
        <v>3</v>
      </c>
      <c r="I67" s="19" t="s">
        <v>12</v>
      </c>
      <c r="J67" s="19" t="s">
        <v>11</v>
      </c>
      <c r="K67" s="19">
        <v>4</v>
      </c>
      <c r="L67" s="19" t="s">
        <v>8</v>
      </c>
      <c r="M67" s="18" t="s">
        <v>14</v>
      </c>
      <c r="N67" s="697">
        <f>E67*H67*K67</f>
        <v>168</v>
      </c>
      <c r="O67" s="697" t="s">
        <v>16</v>
      </c>
      <c r="P67" s="969">
        <v>410000</v>
      </c>
      <c r="Q67" s="402">
        <f t="shared" ref="Q67:Q69" si="11">N67*P67</f>
        <v>68880000</v>
      </c>
      <c r="R67" s="705"/>
    </row>
    <row r="68" spans="1:18" s="696" customFormat="1" x14ac:dyDescent="0.2">
      <c r="A68" s="987"/>
      <c r="B68" s="700"/>
      <c r="C68" s="968" t="s">
        <v>581</v>
      </c>
      <c r="D68" s="18" t="s">
        <v>9</v>
      </c>
      <c r="E68" s="19">
        <v>14</v>
      </c>
      <c r="F68" s="19" t="s">
        <v>10</v>
      </c>
      <c r="G68" s="19" t="s">
        <v>11</v>
      </c>
      <c r="H68" s="19">
        <v>2</v>
      </c>
      <c r="I68" s="19" t="s">
        <v>12</v>
      </c>
      <c r="J68" s="19" t="s">
        <v>11</v>
      </c>
      <c r="K68" s="19">
        <v>4</v>
      </c>
      <c r="L68" s="19" t="s">
        <v>8</v>
      </c>
      <c r="M68" s="18" t="s">
        <v>14</v>
      </c>
      <c r="N68" s="697">
        <f t="shared" ref="N68:N69" si="12">E68*H68*K68</f>
        <v>112</v>
      </c>
      <c r="O68" s="697" t="s">
        <v>16</v>
      </c>
      <c r="P68" s="969">
        <v>500000</v>
      </c>
      <c r="Q68" s="402">
        <f t="shared" si="11"/>
        <v>56000000</v>
      </c>
      <c r="R68" s="705"/>
    </row>
    <row r="69" spans="1:18" s="696" customFormat="1" x14ac:dyDescent="0.2">
      <c r="A69" s="987"/>
      <c r="B69" s="700"/>
      <c r="C69" s="968" t="s">
        <v>582</v>
      </c>
      <c r="D69" s="18" t="s">
        <v>9</v>
      </c>
      <c r="E69" s="19">
        <v>14</v>
      </c>
      <c r="F69" s="19" t="s">
        <v>10</v>
      </c>
      <c r="G69" s="19" t="s">
        <v>11</v>
      </c>
      <c r="H69" s="19">
        <v>1</v>
      </c>
      <c r="I69" s="19" t="s">
        <v>509</v>
      </c>
      <c r="J69" s="19" t="s">
        <v>11</v>
      </c>
      <c r="K69" s="19">
        <v>4</v>
      </c>
      <c r="L69" s="19" t="s">
        <v>8</v>
      </c>
      <c r="M69" s="18" t="s">
        <v>14</v>
      </c>
      <c r="N69" s="697">
        <f t="shared" si="12"/>
        <v>56</v>
      </c>
      <c r="O69" s="697" t="s">
        <v>16</v>
      </c>
      <c r="P69" s="969">
        <v>200000</v>
      </c>
      <c r="Q69" s="402">
        <f t="shared" si="11"/>
        <v>11200000</v>
      </c>
      <c r="R69" s="705"/>
    </row>
    <row r="70" spans="1:18" s="696" customFormat="1" x14ac:dyDescent="0.2">
      <c r="A70" s="987"/>
      <c r="B70" s="700"/>
      <c r="C70" s="968"/>
      <c r="D70" s="18"/>
      <c r="E70" s="19"/>
      <c r="F70" s="19"/>
      <c r="G70" s="19"/>
      <c r="H70" s="19"/>
      <c r="I70" s="19"/>
      <c r="J70" s="19"/>
      <c r="K70" s="19"/>
      <c r="L70" s="19"/>
      <c r="M70" s="18"/>
      <c r="N70" s="697"/>
      <c r="O70" s="697"/>
      <c r="P70" s="969"/>
      <c r="Q70" s="402"/>
      <c r="R70" s="705"/>
    </row>
    <row r="71" spans="1:18" s="696" customFormat="1" x14ac:dyDescent="0.2">
      <c r="A71" s="287"/>
      <c r="B71" s="1116" t="s">
        <v>204</v>
      </c>
      <c r="C71" s="1117"/>
      <c r="D71" s="1117"/>
      <c r="E71" s="1117"/>
      <c r="F71" s="1117"/>
      <c r="G71" s="1117"/>
      <c r="H71" s="1117"/>
      <c r="I71" s="1117"/>
      <c r="J71" s="1117"/>
      <c r="K71" s="1117"/>
      <c r="L71" s="1117"/>
      <c r="M71" s="1118"/>
      <c r="N71" s="287"/>
      <c r="O71" s="287"/>
      <c r="P71" s="290"/>
      <c r="Q71" s="988">
        <f>Q30+Q12</f>
        <v>35629313000</v>
      </c>
      <c r="R71" s="705"/>
    </row>
  </sheetData>
  <mergeCells count="12">
    <mergeCell ref="R9:R10"/>
    <mergeCell ref="B11:M11"/>
    <mergeCell ref="B71:M71"/>
    <mergeCell ref="A6:Q6"/>
    <mergeCell ref="A7:Q7"/>
    <mergeCell ref="A9:A10"/>
    <mergeCell ref="B9:M10"/>
    <mergeCell ref="N9:N10"/>
    <mergeCell ref="Q9:Q10"/>
    <mergeCell ref="B26:L26"/>
    <mergeCell ref="B50:L50"/>
    <mergeCell ref="B54:L54"/>
  </mergeCells>
  <pageMargins left="1.2204724409448819" right="0" top="0.55118110236220474" bottom="0.55118110236220474" header="0.31496062992125984" footer="0.31496062992125984"/>
  <pageSetup paperSize="5" orientation="landscape" horizontalDpi="4294967293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72"/>
  <sheetViews>
    <sheetView view="pageBreakPreview" topLeftCell="A57" zoomScaleNormal="100" zoomScaleSheetLayoutView="100" workbookViewId="0">
      <selection activeCell="O16" sqref="O16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1" width="4.140625" customWidth="1"/>
    <col min="12" max="12" width="5" customWidth="1"/>
    <col min="13" max="13" width="4.140625" customWidth="1"/>
    <col min="14" max="14" width="7" customWidth="1"/>
    <col min="16" max="16" width="14.5703125" customWidth="1"/>
    <col min="17" max="17" width="15.5703125" customWidth="1"/>
    <col min="18" max="18" width="6.7109375" bestFit="1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99" t="s">
        <v>199</v>
      </c>
      <c r="B7" s="1099"/>
      <c r="C7" s="1099"/>
      <c r="D7" s="1099"/>
      <c r="E7" s="1099"/>
      <c r="F7" s="1099"/>
      <c r="G7" s="1099"/>
      <c r="H7" s="1099"/>
      <c r="I7" s="1099"/>
      <c r="J7" s="1099"/>
      <c r="K7" s="1099"/>
      <c r="L7" s="1099"/>
      <c r="M7" s="1099"/>
      <c r="N7" s="1099"/>
      <c r="O7" s="1099"/>
      <c r="P7" s="1099"/>
      <c r="Q7" s="1099"/>
    </row>
    <row r="8" spans="1:19" s="57" customFormat="1" x14ac:dyDescent="0.2">
      <c r="A8" s="15"/>
      <c r="B8" s="15"/>
      <c r="C8" s="93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8" si="0">Q13</f>
        <v>12240000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12240000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12240000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12240000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12240000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12240000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>
        <f t="shared" si="0"/>
        <v>12240000</v>
      </c>
      <c r="R18" s="906"/>
    </row>
    <row r="19" spans="1:21" s="474" customFormat="1" ht="17.100000000000001" customHeight="1" x14ac:dyDescent="0.2">
      <c r="A19" s="475"/>
      <c r="B19" s="476"/>
      <c r="C19" s="472" t="s">
        <v>937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8</v>
      </c>
      <c r="O19" s="450" t="s">
        <v>15</v>
      </c>
      <c r="P19" s="16">
        <v>1530000</v>
      </c>
      <c r="Q19" s="473">
        <f t="shared" ref="Q19" si="1">N19*P19</f>
        <v>12240000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927" customFormat="1" ht="17.100000000000001" customHeight="1" x14ac:dyDescent="0.2">
      <c r="A21" s="923" t="s">
        <v>113</v>
      </c>
      <c r="B21" s="924" t="s">
        <v>114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Q22+Q30+Q38+Q70</f>
        <v>76541000</v>
      </c>
      <c r="R21" s="804"/>
    </row>
    <row r="22" spans="1:21" s="192" customFormat="1" ht="17.100000000000001" customHeight="1" x14ac:dyDescent="0.2">
      <c r="A22" s="265" t="s">
        <v>360</v>
      </c>
      <c r="B22" s="166" t="s">
        <v>362</v>
      </c>
      <c r="C22" s="166"/>
      <c r="D22" s="190"/>
      <c r="E22" s="190"/>
      <c r="F22" s="190"/>
      <c r="G22" s="190"/>
      <c r="H22" s="190"/>
      <c r="I22" s="190"/>
      <c r="J22" s="190"/>
      <c r="K22" s="190"/>
      <c r="L22" s="190"/>
      <c r="M22" s="190"/>
      <c r="N22" s="191"/>
      <c r="O22" s="191"/>
      <c r="P22" s="191"/>
      <c r="Q22" s="388">
        <f>Q23</f>
        <v>23538000</v>
      </c>
      <c r="R22" s="431"/>
    </row>
    <row r="23" spans="1:21" s="187" customFormat="1" ht="17.100000000000001" customHeight="1" x14ac:dyDescent="0.2">
      <c r="A23" s="183" t="s">
        <v>361</v>
      </c>
      <c r="B23" s="184" t="s">
        <v>363</v>
      </c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  <c r="O23" s="186"/>
      <c r="P23" s="186"/>
      <c r="Q23" s="355">
        <f>Q24</f>
        <v>23538000</v>
      </c>
      <c r="R23" s="423"/>
    </row>
    <row r="24" spans="1:21" s="54" customFormat="1" ht="17.100000000000001" customHeight="1" x14ac:dyDescent="0.2">
      <c r="A24" s="138" t="s">
        <v>51</v>
      </c>
      <c r="B24" s="253" t="s">
        <v>225</v>
      </c>
      <c r="C24" s="253"/>
      <c r="D24" s="455"/>
      <c r="E24" s="455"/>
      <c r="F24" s="455"/>
      <c r="G24" s="455"/>
      <c r="H24" s="455"/>
      <c r="I24" s="455"/>
      <c r="J24" s="455"/>
      <c r="K24" s="455"/>
      <c r="L24" s="455"/>
      <c r="M24" s="455"/>
      <c r="N24" s="51"/>
      <c r="O24" s="51"/>
      <c r="P24" s="51"/>
      <c r="Q24" s="356">
        <f>Q25</f>
        <v>23538000</v>
      </c>
      <c r="R24" s="454"/>
    </row>
    <row r="25" spans="1:21" s="61" customFormat="1" ht="17.100000000000001" customHeight="1" x14ac:dyDescent="0.2">
      <c r="A25" s="151" t="s">
        <v>364</v>
      </c>
      <c r="B25" s="794" t="s">
        <v>365</v>
      </c>
      <c r="C25" s="794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1"/>
      <c r="O25" s="81"/>
      <c r="P25" s="81"/>
      <c r="Q25" s="357">
        <f>Q26</f>
        <v>23538000</v>
      </c>
      <c r="R25" s="432"/>
    </row>
    <row r="26" spans="1:21" s="54" customFormat="1" ht="17.100000000000001" customHeight="1" x14ac:dyDescent="0.35">
      <c r="A26" s="69" t="s">
        <v>227</v>
      </c>
      <c r="B26" s="121" t="s">
        <v>56</v>
      </c>
      <c r="C26" s="121"/>
      <c r="D26" s="455"/>
      <c r="E26" s="455"/>
      <c r="F26" s="455"/>
      <c r="G26" s="455"/>
      <c r="H26" s="455"/>
      <c r="I26" s="455"/>
      <c r="J26" s="455"/>
      <c r="K26" s="455"/>
      <c r="L26" s="455"/>
      <c r="M26" s="455"/>
      <c r="N26" s="51"/>
      <c r="O26" s="51"/>
      <c r="P26" s="51"/>
      <c r="Q26" s="417">
        <f>Q28</f>
        <v>23538000</v>
      </c>
      <c r="R26" s="454" t="s">
        <v>562</v>
      </c>
    </row>
    <row r="27" spans="1:21" s="54" customFormat="1" ht="17.100000000000001" customHeight="1" x14ac:dyDescent="0.2">
      <c r="A27" s="69"/>
      <c r="B27" s="121" t="s">
        <v>19</v>
      </c>
      <c r="C27" s="121" t="s">
        <v>759</v>
      </c>
      <c r="D27" s="455"/>
      <c r="E27" s="455"/>
      <c r="F27" s="455"/>
      <c r="G27" s="455"/>
      <c r="H27" s="455"/>
      <c r="I27" s="455"/>
      <c r="J27" s="455"/>
      <c r="K27" s="455"/>
      <c r="L27" s="455"/>
      <c r="M27" s="455"/>
      <c r="N27" s="51"/>
      <c r="O27" s="51"/>
      <c r="P27" s="82"/>
      <c r="Q27" s="358"/>
      <c r="R27" s="454"/>
    </row>
    <row r="28" spans="1:21" s="54" customFormat="1" ht="17.100000000000001" customHeight="1" x14ac:dyDescent="0.2">
      <c r="A28" s="69"/>
      <c r="B28" s="121"/>
      <c r="C28" s="140" t="s">
        <v>760</v>
      </c>
      <c r="D28" s="455"/>
      <c r="E28" s="455"/>
      <c r="F28" s="455"/>
      <c r="G28" s="455"/>
      <c r="H28" s="455"/>
      <c r="I28" s="455"/>
      <c r="J28" s="455"/>
      <c r="K28" s="455"/>
      <c r="L28" s="455"/>
      <c r="M28" s="455"/>
      <c r="N28" s="51">
        <v>1</v>
      </c>
      <c r="O28" s="51" t="s">
        <v>366</v>
      </c>
      <c r="P28" s="82">
        <v>23538000</v>
      </c>
      <c r="Q28" s="358">
        <f>N28*P28</f>
        <v>23538000</v>
      </c>
      <c r="R28" s="454"/>
    </row>
    <row r="29" spans="1:21" s="54" customFormat="1" ht="17.100000000000001" customHeight="1" x14ac:dyDescent="0.2">
      <c r="A29" s="69"/>
      <c r="B29" s="121"/>
      <c r="C29" s="140"/>
      <c r="D29" s="455"/>
      <c r="E29" s="455"/>
      <c r="F29" s="455"/>
      <c r="G29" s="455"/>
      <c r="H29" s="455"/>
      <c r="I29" s="455"/>
      <c r="J29" s="455"/>
      <c r="K29" s="455"/>
      <c r="L29" s="455"/>
      <c r="M29" s="455"/>
      <c r="N29" s="51"/>
      <c r="O29" s="51"/>
      <c r="P29" s="82"/>
      <c r="Q29" s="358"/>
      <c r="R29" s="454"/>
    </row>
    <row r="30" spans="1:21" s="192" customFormat="1" ht="17.100000000000001" customHeight="1" x14ac:dyDescent="0.2">
      <c r="A30" s="168">
        <v>3089</v>
      </c>
      <c r="B30" s="166" t="s">
        <v>369</v>
      </c>
      <c r="C30" s="166"/>
      <c r="D30" s="190"/>
      <c r="E30" s="190"/>
      <c r="F30" s="190"/>
      <c r="G30" s="190"/>
      <c r="H30" s="190"/>
      <c r="I30" s="190"/>
      <c r="J30" s="190"/>
      <c r="K30" s="190"/>
      <c r="L30" s="190"/>
      <c r="M30" s="190"/>
      <c r="N30" s="191"/>
      <c r="O30" s="191"/>
      <c r="P30" s="191"/>
      <c r="Q30" s="388">
        <f>Q31</f>
        <v>27500000</v>
      </c>
      <c r="R30" s="431"/>
    </row>
    <row r="31" spans="1:21" s="187" customFormat="1" ht="17.100000000000001" customHeight="1" x14ac:dyDescent="0.2">
      <c r="A31" s="183" t="s">
        <v>368</v>
      </c>
      <c r="B31" s="184" t="s">
        <v>761</v>
      </c>
      <c r="C31" s="184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6"/>
      <c r="O31" s="186"/>
      <c r="P31" s="186"/>
      <c r="Q31" s="355">
        <f>Q32</f>
        <v>27500000</v>
      </c>
      <c r="R31" s="423"/>
    </row>
    <row r="32" spans="1:21" s="54" customFormat="1" ht="17.100000000000001" customHeight="1" x14ac:dyDescent="0.2">
      <c r="A32" s="138" t="s">
        <v>51</v>
      </c>
      <c r="B32" s="253" t="s">
        <v>225</v>
      </c>
      <c r="C32" s="253"/>
      <c r="D32" s="455"/>
      <c r="E32" s="455"/>
      <c r="F32" s="455"/>
      <c r="G32" s="455"/>
      <c r="H32" s="455"/>
      <c r="I32" s="455"/>
      <c r="J32" s="455"/>
      <c r="K32" s="455"/>
      <c r="L32" s="455"/>
      <c r="M32" s="455"/>
      <c r="N32" s="51"/>
      <c r="O32" s="51"/>
      <c r="P32" s="51"/>
      <c r="Q32" s="356">
        <f>Q33</f>
        <v>27500000</v>
      </c>
      <c r="R32" s="454"/>
    </row>
    <row r="33" spans="1:18" s="61" customFormat="1" ht="17.100000000000001" customHeight="1" x14ac:dyDescent="0.2">
      <c r="A33" s="151" t="s">
        <v>370</v>
      </c>
      <c r="B33" s="794" t="s">
        <v>371</v>
      </c>
      <c r="C33" s="794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1"/>
      <c r="O33" s="81"/>
      <c r="P33" s="81"/>
      <c r="Q33" s="357">
        <f>Q34</f>
        <v>27500000</v>
      </c>
      <c r="R33" s="432"/>
    </row>
    <row r="34" spans="1:18" s="54" customFormat="1" ht="17.100000000000001" customHeight="1" x14ac:dyDescent="0.35">
      <c r="A34" s="69" t="s">
        <v>227</v>
      </c>
      <c r="B34" s="121" t="s">
        <v>56</v>
      </c>
      <c r="C34" s="121"/>
      <c r="D34" s="455"/>
      <c r="E34" s="455"/>
      <c r="F34" s="455"/>
      <c r="G34" s="455"/>
      <c r="H34" s="455"/>
      <c r="I34" s="455"/>
      <c r="J34" s="455"/>
      <c r="K34" s="455"/>
      <c r="L34" s="455"/>
      <c r="M34" s="455"/>
      <c r="N34" s="51"/>
      <c r="O34" s="51"/>
      <c r="P34" s="51"/>
      <c r="Q34" s="417">
        <f>Q36</f>
        <v>27500000</v>
      </c>
      <c r="R34" s="454" t="s">
        <v>562</v>
      </c>
    </row>
    <row r="35" spans="1:18" s="54" customFormat="1" ht="17.100000000000001" customHeight="1" x14ac:dyDescent="0.2">
      <c r="A35" s="69"/>
      <c r="B35" s="121" t="s">
        <v>19</v>
      </c>
      <c r="C35" s="121" t="s">
        <v>372</v>
      </c>
      <c r="D35" s="455"/>
      <c r="E35" s="455"/>
      <c r="F35" s="455"/>
      <c r="G35" s="455"/>
      <c r="H35" s="455"/>
      <c r="I35" s="455"/>
      <c r="J35" s="455"/>
      <c r="K35" s="455"/>
      <c r="L35" s="455"/>
      <c r="M35" s="455"/>
      <c r="N35" s="51"/>
      <c r="O35" s="51"/>
      <c r="P35" s="82"/>
      <c r="Q35" s="358"/>
      <c r="R35" s="454"/>
    </row>
    <row r="36" spans="1:18" s="54" customFormat="1" ht="17.100000000000001" customHeight="1" x14ac:dyDescent="0.2">
      <c r="A36" s="69"/>
      <c r="B36" s="121"/>
      <c r="C36" s="140" t="s">
        <v>762</v>
      </c>
      <c r="D36" s="455"/>
      <c r="E36" s="455"/>
      <c r="F36" s="455"/>
      <c r="G36" s="455"/>
      <c r="H36" s="455"/>
      <c r="I36" s="455"/>
      <c r="J36" s="455"/>
      <c r="K36" s="455"/>
      <c r="L36" s="455"/>
      <c r="M36" s="455"/>
      <c r="N36" s="51">
        <v>1</v>
      </c>
      <c r="O36" s="51" t="s">
        <v>366</v>
      </c>
      <c r="P36" s="82">
        <v>27500000</v>
      </c>
      <c r="Q36" s="358">
        <f>N36*P36</f>
        <v>27500000</v>
      </c>
      <c r="R36" s="454"/>
    </row>
    <row r="37" spans="1:18" s="54" customFormat="1" ht="17.100000000000001" customHeight="1" x14ac:dyDescent="0.2">
      <c r="A37" s="69"/>
      <c r="B37" s="121"/>
      <c r="C37" s="140"/>
      <c r="D37" s="455"/>
      <c r="E37" s="455"/>
      <c r="F37" s="455"/>
      <c r="G37" s="455"/>
      <c r="H37" s="455"/>
      <c r="I37" s="455"/>
      <c r="J37" s="455"/>
      <c r="K37" s="455"/>
      <c r="L37" s="455"/>
      <c r="M37" s="455"/>
      <c r="N37" s="51"/>
      <c r="O37" s="51"/>
      <c r="P37" s="82"/>
      <c r="Q37" s="358"/>
      <c r="R37" s="454"/>
    </row>
    <row r="38" spans="1:18" s="192" customFormat="1" ht="17.100000000000001" customHeight="1" x14ac:dyDescent="0.2">
      <c r="A38" s="168">
        <v>3090</v>
      </c>
      <c r="B38" s="166" t="s">
        <v>373</v>
      </c>
      <c r="C38" s="166"/>
      <c r="D38" s="190"/>
      <c r="E38" s="190"/>
      <c r="F38" s="190"/>
      <c r="G38" s="190"/>
      <c r="H38" s="190"/>
      <c r="I38" s="190"/>
      <c r="J38" s="190"/>
      <c r="K38" s="190"/>
      <c r="L38" s="190"/>
      <c r="M38" s="190"/>
      <c r="N38" s="191"/>
      <c r="O38" s="191"/>
      <c r="P38" s="191"/>
      <c r="Q38" s="388">
        <f>Q39</f>
        <v>25503000</v>
      </c>
      <c r="R38" s="431"/>
    </row>
    <row r="39" spans="1:18" s="187" customFormat="1" ht="17.100000000000001" customHeight="1" x14ac:dyDescent="0.2">
      <c r="A39" s="183" t="s">
        <v>367</v>
      </c>
      <c r="B39" s="184" t="s">
        <v>374</v>
      </c>
      <c r="C39" s="184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6"/>
      <c r="O39" s="186"/>
      <c r="P39" s="186"/>
      <c r="Q39" s="355">
        <f>Q40</f>
        <v>25503000</v>
      </c>
      <c r="R39" s="423"/>
    </row>
    <row r="40" spans="1:18" s="54" customFormat="1" ht="17.100000000000001" customHeight="1" x14ac:dyDescent="0.2">
      <c r="A40" s="138" t="s">
        <v>51</v>
      </c>
      <c r="B40" s="253" t="s">
        <v>225</v>
      </c>
      <c r="C40" s="253"/>
      <c r="D40" s="455"/>
      <c r="E40" s="455"/>
      <c r="F40" s="455"/>
      <c r="G40" s="455"/>
      <c r="H40" s="455"/>
      <c r="I40" s="455"/>
      <c r="J40" s="455"/>
      <c r="K40" s="455"/>
      <c r="L40" s="455"/>
      <c r="M40" s="455"/>
      <c r="N40" s="51"/>
      <c r="O40" s="51"/>
      <c r="P40" s="51"/>
      <c r="Q40" s="356">
        <f>Q41+Q46+Q50</f>
        <v>25503000</v>
      </c>
      <c r="R40" s="454"/>
    </row>
    <row r="41" spans="1:18" s="61" customFormat="1" ht="17.100000000000001" customHeight="1" x14ac:dyDescent="0.2">
      <c r="A41" s="151" t="s">
        <v>300</v>
      </c>
      <c r="B41" s="794" t="s">
        <v>301</v>
      </c>
      <c r="C41" s="794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1"/>
      <c r="O41" s="81"/>
      <c r="P41" s="81"/>
      <c r="Q41" s="357">
        <f>Q42</f>
        <v>15983000</v>
      </c>
      <c r="R41" s="432"/>
    </row>
    <row r="42" spans="1:18" s="54" customFormat="1" ht="17.100000000000001" customHeight="1" x14ac:dyDescent="0.35">
      <c r="A42" s="69" t="s">
        <v>227</v>
      </c>
      <c r="B42" s="121" t="s">
        <v>56</v>
      </c>
      <c r="C42" s="121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51"/>
      <c r="O42" s="51"/>
      <c r="P42" s="51"/>
      <c r="Q42" s="417">
        <f>Q44</f>
        <v>15983000</v>
      </c>
      <c r="R42" s="454" t="s">
        <v>562</v>
      </c>
    </row>
    <row r="43" spans="1:18" s="54" customFormat="1" ht="17.100000000000001" customHeight="1" x14ac:dyDescent="0.2">
      <c r="A43" s="69"/>
      <c r="B43" s="121" t="s">
        <v>19</v>
      </c>
      <c r="C43" s="121" t="s">
        <v>763</v>
      </c>
      <c r="D43" s="455"/>
      <c r="E43" s="455"/>
      <c r="F43" s="455"/>
      <c r="G43" s="455"/>
      <c r="H43" s="455"/>
      <c r="I43" s="455"/>
      <c r="J43" s="455"/>
      <c r="K43" s="455"/>
      <c r="L43" s="455"/>
      <c r="M43" s="455"/>
      <c r="N43" s="51"/>
      <c r="O43" s="51"/>
      <c r="P43" s="82"/>
      <c r="Q43" s="358"/>
      <c r="R43" s="454"/>
    </row>
    <row r="44" spans="1:18" s="54" customFormat="1" ht="17.100000000000001" customHeight="1" x14ac:dyDescent="0.2">
      <c r="A44" s="69"/>
      <c r="B44" s="121"/>
      <c r="C44" s="140" t="s">
        <v>764</v>
      </c>
      <c r="D44" s="455"/>
      <c r="E44" s="455"/>
      <c r="F44" s="455"/>
      <c r="G44" s="455"/>
      <c r="H44" s="455"/>
      <c r="I44" s="455"/>
      <c r="J44" s="455"/>
      <c r="K44" s="455"/>
      <c r="L44" s="455"/>
      <c r="M44" s="455"/>
      <c r="N44" s="51">
        <v>1</v>
      </c>
      <c r="O44" s="51" t="s">
        <v>366</v>
      </c>
      <c r="P44" s="82">
        <v>15983000</v>
      </c>
      <c r="Q44" s="358">
        <f>N44*P44</f>
        <v>15983000</v>
      </c>
      <c r="R44" s="454"/>
    </row>
    <row r="45" spans="1:18" s="54" customFormat="1" ht="17.100000000000001" customHeight="1" x14ac:dyDescent="0.2">
      <c r="A45" s="69"/>
      <c r="B45" s="121"/>
      <c r="C45" s="140"/>
      <c r="D45" s="455"/>
      <c r="E45" s="455"/>
      <c r="F45" s="455"/>
      <c r="G45" s="455"/>
      <c r="H45" s="455"/>
      <c r="I45" s="455"/>
      <c r="J45" s="455"/>
      <c r="K45" s="455"/>
      <c r="L45" s="455"/>
      <c r="M45" s="455"/>
      <c r="N45" s="51"/>
      <c r="O45" s="51"/>
      <c r="P45" s="82"/>
      <c r="Q45" s="358"/>
      <c r="R45" s="454"/>
    </row>
    <row r="46" spans="1:18" s="61" customFormat="1" ht="17.100000000000001" customHeight="1" x14ac:dyDescent="0.2">
      <c r="A46" s="137" t="s">
        <v>181</v>
      </c>
      <c r="B46" s="794" t="s">
        <v>302</v>
      </c>
      <c r="C46" s="794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1"/>
      <c r="O46" s="81"/>
      <c r="P46" s="81"/>
      <c r="Q46" s="357">
        <f>Q48</f>
        <v>1890000</v>
      </c>
      <c r="R46" s="432"/>
    </row>
    <row r="47" spans="1:18" s="61" customFormat="1" ht="17.100000000000001" customHeight="1" x14ac:dyDescent="0.35">
      <c r="A47" s="139" t="s">
        <v>227</v>
      </c>
      <c r="B47" s="121" t="s">
        <v>56</v>
      </c>
      <c r="C47" s="794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1"/>
      <c r="O47" s="81"/>
      <c r="P47" s="81"/>
      <c r="Q47" s="417">
        <f>Q48</f>
        <v>1890000</v>
      </c>
      <c r="R47" s="454" t="s">
        <v>562</v>
      </c>
    </row>
    <row r="48" spans="1:18" s="54" customFormat="1" ht="17.100000000000001" customHeight="1" x14ac:dyDescent="0.2">
      <c r="A48" s="69"/>
      <c r="B48" s="121"/>
      <c r="C48" s="140" t="s">
        <v>941</v>
      </c>
      <c r="D48" s="25" t="s">
        <v>9</v>
      </c>
      <c r="E48" s="455">
        <v>3</v>
      </c>
      <c r="F48" s="455" t="s">
        <v>10</v>
      </c>
      <c r="G48" s="455" t="s">
        <v>11</v>
      </c>
      <c r="H48" s="455">
        <v>21</v>
      </c>
      <c r="I48" s="455" t="s">
        <v>12</v>
      </c>
      <c r="J48" s="45" t="s">
        <v>14</v>
      </c>
      <c r="K48" s="455"/>
      <c r="L48" s="455"/>
      <c r="M48" s="455"/>
      <c r="N48" s="51">
        <f>E48*H48</f>
        <v>63</v>
      </c>
      <c r="O48" s="51" t="s">
        <v>16</v>
      </c>
      <c r="P48" s="82">
        <v>30000</v>
      </c>
      <c r="Q48" s="358">
        <f>N48*P48</f>
        <v>1890000</v>
      </c>
      <c r="R48" s="454"/>
    </row>
    <row r="49" spans="1:19" s="54" customFormat="1" ht="17.100000000000001" customHeight="1" x14ac:dyDescent="0.2">
      <c r="A49" s="69"/>
      <c r="B49" s="121"/>
      <c r="C49" s="140"/>
      <c r="D49" s="25"/>
      <c r="E49" s="455"/>
      <c r="F49" s="455"/>
      <c r="G49" s="455"/>
      <c r="H49" s="455"/>
      <c r="I49" s="455"/>
      <c r="J49" s="45"/>
      <c r="K49" s="455"/>
      <c r="L49" s="455"/>
      <c r="M49" s="455"/>
      <c r="N49" s="51"/>
      <c r="O49" s="51"/>
      <c r="P49" s="82"/>
      <c r="Q49" s="358"/>
      <c r="R49" s="454"/>
    </row>
    <row r="50" spans="1:19" s="61" customFormat="1" ht="17.100000000000001" customHeight="1" x14ac:dyDescent="0.2">
      <c r="A50" s="137" t="s">
        <v>765</v>
      </c>
      <c r="B50" s="794" t="s">
        <v>767</v>
      </c>
      <c r="C50" s="794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1"/>
      <c r="O50" s="81"/>
      <c r="P50" s="81"/>
      <c r="Q50" s="357">
        <f>Q51</f>
        <v>7630000</v>
      </c>
      <c r="R50" s="432"/>
    </row>
    <row r="51" spans="1:19" s="61" customFormat="1" ht="17.100000000000001" customHeight="1" x14ac:dyDescent="0.35">
      <c r="A51" s="139" t="s">
        <v>766</v>
      </c>
      <c r="B51" s="121" t="s">
        <v>768</v>
      </c>
      <c r="C51" s="794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1"/>
      <c r="O51" s="81"/>
      <c r="P51" s="81"/>
      <c r="Q51" s="417">
        <f>Q53+Q54+Q55+Q56</f>
        <v>7630000</v>
      </c>
      <c r="R51" s="454" t="s">
        <v>562</v>
      </c>
    </row>
    <row r="52" spans="1:19" s="54" customFormat="1" ht="18" customHeight="1" x14ac:dyDescent="0.2">
      <c r="A52" s="69"/>
      <c r="B52" s="121" t="s">
        <v>19</v>
      </c>
      <c r="C52" s="121" t="s">
        <v>769</v>
      </c>
      <c r="D52" s="455"/>
      <c r="E52" s="455"/>
      <c r="F52" s="455"/>
      <c r="G52" s="455"/>
      <c r="H52" s="455"/>
      <c r="I52" s="455"/>
      <c r="J52" s="455"/>
      <c r="K52" s="455"/>
      <c r="L52" s="455"/>
      <c r="M52" s="455"/>
      <c r="N52" s="51"/>
      <c r="O52" s="51"/>
      <c r="P52" s="82"/>
      <c r="Q52" s="358"/>
      <c r="R52" s="454"/>
    </row>
    <row r="53" spans="1:19" s="54" customFormat="1" ht="17.100000000000001" customHeight="1" x14ac:dyDescent="0.2">
      <c r="A53" s="63"/>
      <c r="B53" s="121"/>
      <c r="C53" s="140" t="s">
        <v>770</v>
      </c>
      <c r="D53" s="455" t="s">
        <v>118</v>
      </c>
      <c r="E53" s="455">
        <v>3</v>
      </c>
      <c r="F53" s="455" t="s">
        <v>303</v>
      </c>
      <c r="G53" s="455" t="s">
        <v>11</v>
      </c>
      <c r="H53" s="455">
        <v>1</v>
      </c>
      <c r="I53" s="455" t="s">
        <v>771</v>
      </c>
      <c r="J53" s="455" t="s">
        <v>11</v>
      </c>
      <c r="K53" s="455">
        <v>8</v>
      </c>
      <c r="L53" s="455" t="s">
        <v>236</v>
      </c>
      <c r="M53" s="455" t="s">
        <v>119</v>
      </c>
      <c r="N53" s="51">
        <f>E53*H53*K53</f>
        <v>24</v>
      </c>
      <c r="O53" s="51" t="s">
        <v>16</v>
      </c>
      <c r="P53" s="251">
        <v>120000</v>
      </c>
      <c r="Q53" s="358">
        <f t="shared" ref="Q53:Q56" si="2">N53*P53</f>
        <v>2880000</v>
      </c>
      <c r="R53" s="454"/>
    </row>
    <row r="54" spans="1:19" s="54" customFormat="1" ht="17.100000000000001" customHeight="1" x14ac:dyDescent="0.2">
      <c r="A54" s="63"/>
      <c r="B54" s="121"/>
      <c r="C54" s="263" t="s">
        <v>574</v>
      </c>
      <c r="D54" s="455" t="s">
        <v>118</v>
      </c>
      <c r="E54" s="455">
        <v>20</v>
      </c>
      <c r="F54" s="455" t="s">
        <v>303</v>
      </c>
      <c r="G54" s="455" t="s">
        <v>11</v>
      </c>
      <c r="H54" s="455">
        <v>1</v>
      </c>
      <c r="I54" s="455" t="s">
        <v>771</v>
      </c>
      <c r="J54" s="455" t="s">
        <v>11</v>
      </c>
      <c r="K54" s="455">
        <v>4</v>
      </c>
      <c r="L54" s="455" t="s">
        <v>236</v>
      </c>
      <c r="M54" s="455" t="s">
        <v>119</v>
      </c>
      <c r="N54" s="51">
        <f>E54*H54*K54</f>
        <v>80</v>
      </c>
      <c r="O54" s="51" t="s">
        <v>16</v>
      </c>
      <c r="P54" s="251">
        <v>30000</v>
      </c>
      <c r="Q54" s="358">
        <f t="shared" si="2"/>
        <v>2400000</v>
      </c>
      <c r="R54" s="454"/>
    </row>
    <row r="55" spans="1:19" s="54" customFormat="1" ht="17.100000000000001" customHeight="1" x14ac:dyDescent="0.2">
      <c r="A55" s="63"/>
      <c r="B55" s="121"/>
      <c r="C55" s="263" t="s">
        <v>575</v>
      </c>
      <c r="D55" s="455" t="s">
        <v>118</v>
      </c>
      <c r="E55" s="455">
        <v>20</v>
      </c>
      <c r="F55" s="455" t="s">
        <v>303</v>
      </c>
      <c r="G55" s="455" t="s">
        <v>11</v>
      </c>
      <c r="H55" s="455">
        <v>1</v>
      </c>
      <c r="I55" s="455" t="s">
        <v>771</v>
      </c>
      <c r="J55" s="455" t="s">
        <v>11</v>
      </c>
      <c r="K55" s="455">
        <v>4</v>
      </c>
      <c r="L55" s="455" t="s">
        <v>236</v>
      </c>
      <c r="M55" s="455" t="s">
        <v>119</v>
      </c>
      <c r="N55" s="51">
        <f>E55*H55*K55</f>
        <v>80</v>
      </c>
      <c r="O55" s="51" t="s">
        <v>16</v>
      </c>
      <c r="P55" s="251">
        <v>20000</v>
      </c>
      <c r="Q55" s="358">
        <f t="shared" si="2"/>
        <v>1600000</v>
      </c>
      <c r="R55" s="454"/>
    </row>
    <row r="56" spans="1:19" s="54" customFormat="1" ht="17.100000000000001" customHeight="1" x14ac:dyDescent="0.2">
      <c r="A56" s="63"/>
      <c r="B56" s="121"/>
      <c r="C56" s="263" t="s">
        <v>168</v>
      </c>
      <c r="D56" s="455"/>
      <c r="E56" s="455"/>
      <c r="F56" s="455"/>
      <c r="G56" s="455"/>
      <c r="H56" s="455"/>
      <c r="I56" s="455"/>
      <c r="J56" s="455"/>
      <c r="K56" s="455"/>
      <c r="L56" s="455"/>
      <c r="M56" s="455"/>
      <c r="N56" s="51">
        <v>1</v>
      </c>
      <c r="O56" s="51" t="s">
        <v>224</v>
      </c>
      <c r="P56" s="251">
        <v>750000</v>
      </c>
      <c r="Q56" s="358">
        <f t="shared" si="2"/>
        <v>750000</v>
      </c>
      <c r="R56" s="454"/>
    </row>
    <row r="57" spans="1:19" s="54" customFormat="1" ht="17.100000000000001" customHeight="1" x14ac:dyDescent="0.2">
      <c r="A57" s="63"/>
      <c r="B57" s="121"/>
      <c r="C57" s="263"/>
      <c r="D57" s="455"/>
      <c r="E57" s="455"/>
      <c r="F57" s="455"/>
      <c r="G57" s="455"/>
      <c r="H57" s="455"/>
      <c r="I57" s="455"/>
      <c r="J57" s="455"/>
      <c r="K57" s="455"/>
      <c r="L57" s="455"/>
      <c r="M57" s="455"/>
      <c r="N57" s="51"/>
      <c r="O57" s="51"/>
      <c r="P57" s="251"/>
      <c r="Q57" s="358"/>
      <c r="R57" s="454"/>
    </row>
    <row r="58" spans="1:19" s="932" customFormat="1" ht="17.100000000000001" customHeight="1" x14ac:dyDescent="0.2">
      <c r="A58" s="923" t="s">
        <v>59</v>
      </c>
      <c r="B58" s="924" t="s">
        <v>60</v>
      </c>
      <c r="C58" s="924"/>
      <c r="D58" s="924"/>
      <c r="E58" s="924"/>
      <c r="F58" s="924"/>
      <c r="G58" s="924"/>
      <c r="H58" s="924"/>
      <c r="I58" s="924"/>
      <c r="J58" s="924"/>
      <c r="K58" s="924"/>
      <c r="L58" s="924"/>
      <c r="M58" s="924"/>
      <c r="N58" s="925"/>
      <c r="O58" s="925"/>
      <c r="P58" s="925"/>
      <c r="Q58" s="926">
        <f t="shared" ref="Q58:Q63" si="3">Q59</f>
        <v>5040000</v>
      </c>
      <c r="R58" s="942"/>
    </row>
    <row r="59" spans="1:19" ht="17.100000000000001" customHeight="1" x14ac:dyDescent="0.2">
      <c r="A59" s="168">
        <v>3128</v>
      </c>
      <c r="B59" s="166" t="s">
        <v>433</v>
      </c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93"/>
      <c r="O59" s="193"/>
      <c r="P59" s="193"/>
      <c r="Q59" s="389">
        <f t="shared" si="3"/>
        <v>5040000</v>
      </c>
      <c r="R59" s="998"/>
    </row>
    <row r="60" spans="1:19" s="181" customFormat="1" ht="17.100000000000001" customHeight="1" x14ac:dyDescent="0.2">
      <c r="A60" s="183" t="s">
        <v>838</v>
      </c>
      <c r="B60" s="184" t="s">
        <v>839</v>
      </c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202">
        <v>12</v>
      </c>
      <c r="O60" s="202" t="s">
        <v>234</v>
      </c>
      <c r="P60" s="202"/>
      <c r="Q60" s="400">
        <f t="shared" si="3"/>
        <v>5040000</v>
      </c>
      <c r="R60" s="421"/>
    </row>
    <row r="61" spans="1:19" ht="17.100000000000001" customHeight="1" x14ac:dyDescent="0.2">
      <c r="A61" s="60" t="s">
        <v>51</v>
      </c>
      <c r="B61" s="253" t="s">
        <v>52</v>
      </c>
      <c r="C61" s="999"/>
      <c r="D61" s="999"/>
      <c r="E61" s="999"/>
      <c r="F61" s="999"/>
      <c r="G61" s="999"/>
      <c r="H61" s="999"/>
      <c r="I61" s="999"/>
      <c r="J61" s="999"/>
      <c r="K61" s="999"/>
      <c r="L61" s="999"/>
      <c r="M61" s="999"/>
      <c r="N61" s="46"/>
      <c r="O61" s="46"/>
      <c r="P61" s="46"/>
      <c r="Q61" s="356">
        <f t="shared" si="3"/>
        <v>5040000</v>
      </c>
      <c r="R61" s="998"/>
    </row>
    <row r="62" spans="1:19" ht="17.100000000000001" customHeight="1" x14ac:dyDescent="0.2">
      <c r="A62" s="128" t="s">
        <v>142</v>
      </c>
      <c r="B62" s="1008" t="s">
        <v>848</v>
      </c>
      <c r="C62" s="1012"/>
      <c r="D62" s="1012"/>
      <c r="E62" s="1012"/>
      <c r="F62" s="1012"/>
      <c r="G62" s="1012"/>
      <c r="H62" s="1012"/>
      <c r="I62" s="1012"/>
      <c r="J62" s="1012"/>
      <c r="K62" s="1012"/>
      <c r="L62" s="1012"/>
      <c r="M62" s="1012"/>
      <c r="N62" s="128"/>
      <c r="O62" s="128"/>
      <c r="P62" s="128"/>
      <c r="Q62" s="381">
        <f t="shared" si="3"/>
        <v>5040000</v>
      </c>
      <c r="R62" s="1009"/>
    </row>
    <row r="63" spans="1:19" s="276" customFormat="1" ht="17.100000000000001" customHeight="1" x14ac:dyDescent="0.35">
      <c r="A63" s="697">
        <v>521119</v>
      </c>
      <c r="B63" s="1093" t="s">
        <v>56</v>
      </c>
      <c r="C63" s="1094"/>
      <c r="D63" s="1094"/>
      <c r="E63" s="1094"/>
      <c r="F63" s="1094"/>
      <c r="G63" s="1094"/>
      <c r="H63" s="1094"/>
      <c r="I63" s="1094"/>
      <c r="J63" s="1094"/>
      <c r="K63" s="1094"/>
      <c r="L63" s="1094"/>
      <c r="M63" s="18"/>
      <c r="N63" s="958"/>
      <c r="O63" s="958"/>
      <c r="P63" s="958"/>
      <c r="Q63" s="959">
        <f t="shared" si="3"/>
        <v>5040000</v>
      </c>
      <c r="R63" s="705" t="s">
        <v>562</v>
      </c>
    </row>
    <row r="64" spans="1:19" s="962" customFormat="1" ht="17.100000000000001" customHeight="1" x14ac:dyDescent="0.2">
      <c r="A64" s="20"/>
      <c r="B64" s="305" t="s">
        <v>19</v>
      </c>
      <c r="C64" s="18" t="s">
        <v>32</v>
      </c>
      <c r="D64" s="18"/>
      <c r="E64" s="42"/>
      <c r="F64" s="18"/>
      <c r="G64" s="19"/>
      <c r="H64" s="19"/>
      <c r="I64" s="19"/>
      <c r="J64" s="19"/>
      <c r="K64" s="19"/>
      <c r="L64" s="19"/>
      <c r="M64" s="19"/>
      <c r="N64" s="20"/>
      <c r="O64" s="20"/>
      <c r="P64" s="21"/>
      <c r="Q64" s="402">
        <f>Q66</f>
        <v>5040000</v>
      </c>
      <c r="R64" s="960"/>
      <c r="S64" s="961"/>
    </row>
    <row r="65" spans="1:18" s="1005" customFormat="1" x14ac:dyDescent="0.2">
      <c r="A65" s="749"/>
      <c r="B65" s="700"/>
      <c r="C65" s="700" t="s">
        <v>697</v>
      </c>
      <c r="D65" s="271"/>
      <c r="E65" s="271"/>
      <c r="F65" s="271"/>
      <c r="G65" s="271"/>
      <c r="H65" s="271"/>
      <c r="I65" s="271"/>
      <c r="J65" s="271"/>
      <c r="K65" s="271"/>
      <c r="L65" s="271"/>
      <c r="M65" s="271"/>
      <c r="N65" s="274"/>
      <c r="O65" s="274"/>
      <c r="P65" s="274"/>
      <c r="Q65" s="701"/>
      <c r="R65" s="1004"/>
    </row>
    <row r="66" spans="1:18" s="696" customFormat="1" ht="17.100000000000001" customHeight="1" x14ac:dyDescent="0.2">
      <c r="A66" s="750"/>
      <c r="B66" s="700"/>
      <c r="C66" s="968" t="s">
        <v>226</v>
      </c>
      <c r="D66" s="270" t="s">
        <v>9</v>
      </c>
      <c r="E66" s="272">
        <v>8</v>
      </c>
      <c r="F66" s="272" t="s">
        <v>10</v>
      </c>
      <c r="G66" s="272" t="s">
        <v>11</v>
      </c>
      <c r="H66" s="272">
        <v>21</v>
      </c>
      <c r="I66" s="272" t="s">
        <v>12</v>
      </c>
      <c r="J66" s="271" t="s">
        <v>14</v>
      </c>
      <c r="K66" s="272"/>
      <c r="L66" s="272"/>
      <c r="M66" s="272"/>
      <c r="N66" s="697">
        <f>E66*H66</f>
        <v>168</v>
      </c>
      <c r="O66" s="697" t="s">
        <v>16</v>
      </c>
      <c r="P66" s="751">
        <v>30000</v>
      </c>
      <c r="Q66" s="701">
        <f>N66*P66</f>
        <v>5040000</v>
      </c>
      <c r="R66" s="705"/>
    </row>
    <row r="67" spans="1:18" s="696" customFormat="1" ht="17.100000000000001" customHeight="1" x14ac:dyDescent="0.2">
      <c r="A67" s="750"/>
      <c r="B67" s="700"/>
      <c r="C67" s="968"/>
      <c r="D67" s="270"/>
      <c r="E67" s="272"/>
      <c r="F67" s="272"/>
      <c r="G67" s="272"/>
      <c r="H67" s="272"/>
      <c r="I67" s="272"/>
      <c r="J67" s="271"/>
      <c r="K67" s="272"/>
      <c r="L67" s="272"/>
      <c r="M67" s="272"/>
      <c r="N67" s="697"/>
      <c r="O67" s="697"/>
      <c r="P67" s="751"/>
      <c r="Q67" s="701"/>
      <c r="R67" s="705"/>
    </row>
    <row r="68" spans="1:18" x14ac:dyDescent="0.2">
      <c r="A68" s="20"/>
      <c r="B68" s="496"/>
      <c r="C68" s="5"/>
      <c r="D68" s="5"/>
      <c r="E68" s="496"/>
      <c r="F68" s="496"/>
      <c r="G68" s="496"/>
      <c r="H68" s="496"/>
      <c r="I68" s="496"/>
      <c r="J68" s="496"/>
      <c r="K68" s="497"/>
      <c r="L68" s="497"/>
      <c r="M68" s="324"/>
      <c r="N68" s="43"/>
      <c r="O68" s="20"/>
      <c r="P68" s="21"/>
      <c r="Q68" s="382"/>
      <c r="R68" s="28"/>
    </row>
    <row r="69" spans="1:18" x14ac:dyDescent="0.2">
      <c r="A69" s="60"/>
      <c r="B69" s="1090" t="s">
        <v>204</v>
      </c>
      <c r="C69" s="1091"/>
      <c r="D69" s="1091"/>
      <c r="E69" s="1091"/>
      <c r="F69" s="1091"/>
      <c r="G69" s="1091"/>
      <c r="H69" s="1091"/>
      <c r="I69" s="1091"/>
      <c r="J69" s="1091"/>
      <c r="K69" s="1091"/>
      <c r="L69" s="1091"/>
      <c r="M69" s="1092"/>
      <c r="N69" s="46"/>
      <c r="O69" s="46"/>
      <c r="P69" s="46"/>
      <c r="Q69" s="357">
        <f>Q21+Q12+Q58</f>
        <v>93821000</v>
      </c>
      <c r="R69" s="495"/>
    </row>
    <row r="71" spans="1:18" x14ac:dyDescent="0.2">
      <c r="P71" s="83"/>
      <c r="Q71" s="512"/>
    </row>
    <row r="72" spans="1:18" x14ac:dyDescent="0.2">
      <c r="P72" s="83"/>
      <c r="Q72" s="83"/>
    </row>
  </sheetData>
  <mergeCells count="11">
    <mergeCell ref="B69:M69"/>
    <mergeCell ref="R9:R10"/>
    <mergeCell ref="B11:M11"/>
    <mergeCell ref="A6:Q6"/>
    <mergeCell ref="A7:Q7"/>
    <mergeCell ref="A9:A10"/>
    <mergeCell ref="B9:M10"/>
    <mergeCell ref="N9:N10"/>
    <mergeCell ref="Q9:Q10"/>
    <mergeCell ref="B17:L17"/>
    <mergeCell ref="B63:L63"/>
  </mergeCells>
  <pageMargins left="1.2204724409448819" right="0" top="0.55118110236220474" bottom="0.35433070866141736" header="0.31496062992125984" footer="0.31496062992125984"/>
  <pageSetup paperSize="5" orientation="landscape" horizontalDpi="4294967293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39"/>
  <sheetViews>
    <sheetView view="pageBreakPreview" zoomScaleNormal="100" zoomScaleSheetLayoutView="100" workbookViewId="0">
      <selection activeCell="Q20" sqref="Q20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4.570312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197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8" si="0">Q13</f>
        <v>12240000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12240000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12240000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908"/>
      <c r="F15" s="908"/>
      <c r="G15" s="908"/>
      <c r="H15" s="908"/>
      <c r="I15" s="908"/>
      <c r="J15" s="908"/>
      <c r="K15" s="908"/>
      <c r="L15" s="908"/>
      <c r="M15" s="5"/>
      <c r="N15" s="1"/>
      <c r="O15" s="1"/>
      <c r="P15" s="10"/>
      <c r="Q15" s="361">
        <f t="shared" si="0"/>
        <v>12240000</v>
      </c>
      <c r="R15" s="906"/>
    </row>
    <row r="16" spans="1:19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911"/>
      <c r="F16" s="911"/>
      <c r="G16" s="911"/>
      <c r="H16" s="911"/>
      <c r="I16" s="911"/>
      <c r="J16" s="911"/>
      <c r="K16" s="85"/>
      <c r="L16" s="85"/>
      <c r="M16" s="911"/>
      <c r="N16" s="128"/>
      <c r="O16" s="128"/>
      <c r="P16" s="128"/>
      <c r="Q16" s="357">
        <f t="shared" si="0"/>
        <v>12240000</v>
      </c>
      <c r="R16" s="145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908"/>
      <c r="N17" s="1"/>
      <c r="O17" s="1"/>
      <c r="P17" s="1"/>
      <c r="Q17" s="365">
        <f t="shared" si="0"/>
        <v>12240000</v>
      </c>
      <c r="R17" s="906" t="s">
        <v>562</v>
      </c>
    </row>
    <row r="18" spans="1:21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>
        <f t="shared" si="0"/>
        <v>12240000</v>
      </c>
      <c r="R18" s="906"/>
    </row>
    <row r="19" spans="1:21" s="474" customFormat="1" ht="17.100000000000001" customHeight="1" x14ac:dyDescent="0.2">
      <c r="A19" s="475"/>
      <c r="B19" s="476"/>
      <c r="C19" s="472" t="s">
        <v>938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8</v>
      </c>
      <c r="O19" s="450" t="s">
        <v>15</v>
      </c>
      <c r="P19" s="16">
        <v>1530000</v>
      </c>
      <c r="Q19" s="473">
        <f t="shared" ref="Q19" si="1">N19*P19</f>
        <v>12240000</v>
      </c>
      <c r="R19" s="475"/>
      <c r="S19" s="504"/>
      <c r="T19" s="548"/>
      <c r="U19" s="503"/>
    </row>
    <row r="20" spans="1:21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4"/>
      <c r="T20" s="548"/>
      <c r="U20" s="503"/>
    </row>
    <row r="21" spans="1:21" s="927" customFormat="1" ht="17.100000000000001" customHeight="1" x14ac:dyDescent="0.2">
      <c r="A21" s="923" t="s">
        <v>113</v>
      </c>
      <c r="B21" s="924" t="s">
        <v>114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>Q22</f>
        <v>38000000</v>
      </c>
      <c r="R21" s="804"/>
    </row>
    <row r="22" spans="1:21" s="192" customFormat="1" ht="17.100000000000001" customHeight="1" x14ac:dyDescent="0.2">
      <c r="A22" s="265" t="s">
        <v>356</v>
      </c>
      <c r="B22" s="166" t="s">
        <v>425</v>
      </c>
      <c r="C22" s="166"/>
      <c r="D22" s="190"/>
      <c r="E22" s="190"/>
      <c r="F22" s="190"/>
      <c r="G22" s="190"/>
      <c r="H22" s="190"/>
      <c r="I22" s="190"/>
      <c r="J22" s="190"/>
      <c r="K22" s="190"/>
      <c r="L22" s="190"/>
      <c r="M22" s="190"/>
      <c r="N22" s="191"/>
      <c r="O22" s="191"/>
      <c r="P22" s="191"/>
      <c r="Q22" s="388">
        <f>Q23</f>
        <v>38000000</v>
      </c>
      <c r="R22" s="431"/>
    </row>
    <row r="23" spans="1:21" s="187" customFormat="1" ht="17.100000000000001" customHeight="1" x14ac:dyDescent="0.2">
      <c r="A23" s="183" t="s">
        <v>357</v>
      </c>
      <c r="B23" s="184" t="s">
        <v>426</v>
      </c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  <c r="O23" s="186"/>
      <c r="P23" s="186"/>
      <c r="Q23" s="355">
        <f>Q24</f>
        <v>38000000</v>
      </c>
      <c r="R23" s="423"/>
    </row>
    <row r="24" spans="1:21" ht="17.100000000000001" customHeight="1" x14ac:dyDescent="0.2">
      <c r="A24" s="60" t="s">
        <v>51</v>
      </c>
      <c r="B24" s="253" t="s">
        <v>52</v>
      </c>
      <c r="C24" s="253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4"/>
      <c r="O24" s="44"/>
      <c r="P24" s="44"/>
      <c r="Q24" s="356">
        <f>Q27</f>
        <v>38000000</v>
      </c>
      <c r="R24" s="793"/>
    </row>
    <row r="25" spans="1:21" ht="17.100000000000001" customHeight="1" x14ac:dyDescent="0.2">
      <c r="A25" s="46" t="s">
        <v>358</v>
      </c>
      <c r="B25" s="253" t="s">
        <v>359</v>
      </c>
      <c r="C25" s="253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4"/>
      <c r="O25" s="44"/>
      <c r="P25" s="44"/>
      <c r="Q25" s="356"/>
      <c r="R25" s="793"/>
    </row>
    <row r="26" spans="1:21" ht="17.100000000000001" customHeight="1" x14ac:dyDescent="0.35">
      <c r="A26" s="44">
        <v>521119</v>
      </c>
      <c r="B26" s="24" t="s">
        <v>56</v>
      </c>
      <c r="C26" s="126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38000000</v>
      </c>
      <c r="R26" s="454" t="s">
        <v>562</v>
      </c>
    </row>
    <row r="27" spans="1:21" ht="17.100000000000001" customHeight="1" x14ac:dyDescent="0.2">
      <c r="A27" s="44"/>
      <c r="B27" s="49" t="s">
        <v>111</v>
      </c>
      <c r="C27" s="121" t="s">
        <v>772</v>
      </c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4">
        <v>1</v>
      </c>
      <c r="O27" s="51" t="s">
        <v>366</v>
      </c>
      <c r="P27" s="82">
        <v>38000000</v>
      </c>
      <c r="Q27" s="358">
        <f>N27*P27</f>
        <v>38000000</v>
      </c>
      <c r="R27" s="793"/>
    </row>
    <row r="28" spans="1:21" s="54" customFormat="1" x14ac:dyDescent="0.2">
      <c r="A28" s="51"/>
      <c r="B28" s="49"/>
      <c r="C28" s="140"/>
      <c r="D28" s="455"/>
      <c r="E28" s="455"/>
      <c r="F28" s="455"/>
      <c r="G28" s="455"/>
      <c r="H28" s="455"/>
      <c r="I28" s="455"/>
      <c r="J28" s="455"/>
      <c r="K28" s="455"/>
      <c r="L28" s="455"/>
      <c r="M28" s="455"/>
      <c r="N28" s="51"/>
      <c r="O28" s="51"/>
      <c r="P28" s="251"/>
      <c r="Q28" s="358"/>
      <c r="R28" s="454"/>
    </row>
    <row r="29" spans="1:21" s="932" customFormat="1" ht="17.100000000000001" customHeight="1" x14ac:dyDescent="0.2">
      <c r="A29" s="923" t="s">
        <v>59</v>
      </c>
      <c r="B29" s="924" t="s">
        <v>60</v>
      </c>
      <c r="C29" s="924"/>
      <c r="D29" s="924"/>
      <c r="E29" s="924"/>
      <c r="F29" s="924"/>
      <c r="G29" s="924"/>
      <c r="H29" s="924"/>
      <c r="I29" s="924"/>
      <c r="J29" s="924"/>
      <c r="K29" s="924"/>
      <c r="L29" s="924"/>
      <c r="M29" s="924"/>
      <c r="N29" s="925"/>
      <c r="O29" s="925"/>
      <c r="P29" s="925"/>
      <c r="Q29" s="926">
        <f>Q30</f>
        <v>25920000</v>
      </c>
      <c r="R29" s="942"/>
    </row>
    <row r="30" spans="1:21" ht="17.100000000000001" customHeight="1" x14ac:dyDescent="0.2">
      <c r="A30" s="168">
        <v>3128</v>
      </c>
      <c r="B30" s="166" t="s">
        <v>433</v>
      </c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93"/>
      <c r="O30" s="193"/>
      <c r="P30" s="193"/>
      <c r="Q30" s="389">
        <f>Q31</f>
        <v>25920000</v>
      </c>
      <c r="R30" s="998"/>
    </row>
    <row r="31" spans="1:21" s="181" customFormat="1" ht="17.100000000000001" customHeight="1" x14ac:dyDescent="0.2">
      <c r="A31" s="183" t="s">
        <v>838</v>
      </c>
      <c r="B31" s="184" t="s">
        <v>839</v>
      </c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202">
        <v>12</v>
      </c>
      <c r="O31" s="202" t="s">
        <v>234</v>
      </c>
      <c r="P31" s="202"/>
      <c r="Q31" s="400">
        <f>Q32</f>
        <v>25920000</v>
      </c>
      <c r="R31" s="421"/>
    </row>
    <row r="32" spans="1:21" ht="17.100000000000001" customHeight="1" x14ac:dyDescent="0.2">
      <c r="A32" s="60" t="s">
        <v>51</v>
      </c>
      <c r="B32" s="253" t="s">
        <v>52</v>
      </c>
      <c r="C32" s="999"/>
      <c r="D32" s="999"/>
      <c r="E32" s="999"/>
      <c r="F32" s="999"/>
      <c r="G32" s="999"/>
      <c r="H32" s="999"/>
      <c r="I32" s="999"/>
      <c r="J32" s="999"/>
      <c r="K32" s="999"/>
      <c r="L32" s="999"/>
      <c r="M32" s="999"/>
      <c r="N32" s="46"/>
      <c r="O32" s="46"/>
      <c r="P32" s="46"/>
      <c r="Q32" s="356">
        <f>Q36+Q38</f>
        <v>25920000</v>
      </c>
      <c r="R32" s="998"/>
    </row>
    <row r="33" spans="1:19" ht="17.100000000000001" customHeight="1" x14ac:dyDescent="0.2">
      <c r="A33" s="128" t="s">
        <v>142</v>
      </c>
      <c r="B33" s="1008" t="s">
        <v>848</v>
      </c>
      <c r="C33" s="1012"/>
      <c r="D33" s="1012"/>
      <c r="E33" s="1012"/>
      <c r="F33" s="1012"/>
      <c r="G33" s="1012"/>
      <c r="H33" s="1012"/>
      <c r="I33" s="1012"/>
      <c r="J33" s="1012"/>
      <c r="K33" s="1012"/>
      <c r="L33" s="1012"/>
      <c r="M33" s="1012"/>
      <c r="N33" s="128"/>
      <c r="O33" s="128"/>
      <c r="P33" s="128"/>
      <c r="Q33" s="381">
        <f>Q34</f>
        <v>25920000</v>
      </c>
      <c r="R33" s="1009"/>
    </row>
    <row r="34" spans="1:19" s="276" customFormat="1" ht="17.100000000000001" customHeight="1" x14ac:dyDescent="0.35">
      <c r="A34" s="697">
        <v>521119</v>
      </c>
      <c r="B34" s="1093" t="s">
        <v>56</v>
      </c>
      <c r="C34" s="1094"/>
      <c r="D34" s="1094"/>
      <c r="E34" s="1094"/>
      <c r="F34" s="1094"/>
      <c r="G34" s="1094"/>
      <c r="H34" s="1094"/>
      <c r="I34" s="1094"/>
      <c r="J34" s="1094"/>
      <c r="K34" s="1094"/>
      <c r="L34" s="1094"/>
      <c r="M34" s="18"/>
      <c r="N34" s="958"/>
      <c r="O34" s="958"/>
      <c r="P34" s="958"/>
      <c r="Q34" s="959">
        <f>Q35</f>
        <v>25920000</v>
      </c>
      <c r="R34" s="705" t="s">
        <v>562</v>
      </c>
    </row>
    <row r="35" spans="1:19" s="962" customFormat="1" ht="17.100000000000001" customHeight="1" x14ac:dyDescent="0.2">
      <c r="A35" s="20"/>
      <c r="B35" s="305" t="s">
        <v>19</v>
      </c>
      <c r="C35" s="18" t="s">
        <v>32</v>
      </c>
      <c r="D35" s="18"/>
      <c r="E35" s="42"/>
      <c r="F35" s="18"/>
      <c r="G35" s="19"/>
      <c r="H35" s="19"/>
      <c r="I35" s="19"/>
      <c r="J35" s="19"/>
      <c r="K35" s="19"/>
      <c r="L35" s="19"/>
      <c r="M35" s="19"/>
      <c r="N35" s="20"/>
      <c r="O35" s="20"/>
      <c r="P35" s="21"/>
      <c r="Q35" s="402">
        <f>Q36+Q38</f>
        <v>25920000</v>
      </c>
      <c r="R35" s="960"/>
      <c r="S35" s="961"/>
    </row>
    <row r="36" spans="1:19" s="696" customFormat="1" x14ac:dyDescent="0.2">
      <c r="A36" s="987"/>
      <c r="B36" s="700"/>
      <c r="C36" s="968" t="s">
        <v>698</v>
      </c>
      <c r="D36" s="18" t="s">
        <v>9</v>
      </c>
      <c r="E36" s="19">
        <v>3</v>
      </c>
      <c r="F36" s="19" t="s">
        <v>10</v>
      </c>
      <c r="G36" s="19" t="s">
        <v>11</v>
      </c>
      <c r="H36" s="19">
        <v>2</v>
      </c>
      <c r="I36" s="19" t="s">
        <v>12</v>
      </c>
      <c r="J36" s="19" t="s">
        <v>11</v>
      </c>
      <c r="K36" s="19">
        <v>12</v>
      </c>
      <c r="L36" s="19" t="s">
        <v>8</v>
      </c>
      <c r="M36" s="18" t="s">
        <v>14</v>
      </c>
      <c r="N36" s="697">
        <f>E36*H36*K36</f>
        <v>72</v>
      </c>
      <c r="O36" s="697" t="s">
        <v>16</v>
      </c>
      <c r="P36" s="969">
        <v>160000</v>
      </c>
      <c r="Q36" s="402">
        <f t="shared" ref="Q36" si="2">N36*P36</f>
        <v>11520000</v>
      </c>
      <c r="R36" s="960"/>
    </row>
    <row r="37" spans="1:19" s="696" customFormat="1" x14ac:dyDescent="0.2">
      <c r="A37" s="987"/>
      <c r="B37" s="700"/>
      <c r="C37" s="968"/>
      <c r="D37" s="18"/>
      <c r="E37" s="19"/>
      <c r="F37" s="19"/>
      <c r="G37" s="19"/>
      <c r="H37" s="19"/>
      <c r="I37" s="19"/>
      <c r="J37" s="19"/>
      <c r="K37" s="19"/>
      <c r="L37" s="19"/>
      <c r="M37" s="18"/>
      <c r="N37" s="697"/>
      <c r="O37" s="697"/>
      <c r="P37" s="969"/>
      <c r="Q37" s="402"/>
      <c r="R37" s="705"/>
    </row>
    <row r="38" spans="1:19" s="696" customFormat="1" x14ac:dyDescent="0.2">
      <c r="A38" s="987"/>
      <c r="B38" s="700"/>
      <c r="C38" s="968" t="s">
        <v>699</v>
      </c>
      <c r="D38" s="18" t="s">
        <v>9</v>
      </c>
      <c r="E38" s="19">
        <v>3</v>
      </c>
      <c r="F38" s="19" t="s">
        <v>10</v>
      </c>
      <c r="G38" s="19" t="s">
        <v>11</v>
      </c>
      <c r="H38" s="19">
        <v>2</v>
      </c>
      <c r="I38" s="19" t="s">
        <v>12</v>
      </c>
      <c r="J38" s="19" t="s">
        <v>11</v>
      </c>
      <c r="K38" s="19">
        <v>12</v>
      </c>
      <c r="L38" s="19" t="s">
        <v>8</v>
      </c>
      <c r="M38" s="18" t="s">
        <v>14</v>
      </c>
      <c r="N38" s="697">
        <f>E38*H38*K38</f>
        <v>72</v>
      </c>
      <c r="O38" s="697" t="s">
        <v>16</v>
      </c>
      <c r="P38" s="969">
        <v>200000</v>
      </c>
      <c r="Q38" s="402">
        <f t="shared" ref="Q38" si="3">N38*P38</f>
        <v>14400000</v>
      </c>
      <c r="R38" s="705"/>
    </row>
    <row r="39" spans="1:19" s="61" customFormat="1" x14ac:dyDescent="0.2">
      <c r="A39" s="79"/>
      <c r="B39" s="1102" t="s">
        <v>204</v>
      </c>
      <c r="C39" s="1103"/>
      <c r="D39" s="1103"/>
      <c r="E39" s="1103"/>
      <c r="F39" s="1103"/>
      <c r="G39" s="1103"/>
      <c r="H39" s="1103"/>
      <c r="I39" s="1103"/>
      <c r="J39" s="1103"/>
      <c r="K39" s="1103"/>
      <c r="L39" s="1103"/>
      <c r="M39" s="1104"/>
      <c r="N39" s="81"/>
      <c r="O39" s="81"/>
      <c r="P39" s="81"/>
      <c r="Q39" s="357">
        <f>Q29+Q21+Q12</f>
        <v>76160000</v>
      </c>
      <c r="R39" s="432"/>
    </row>
  </sheetData>
  <mergeCells count="11">
    <mergeCell ref="B39:M39"/>
    <mergeCell ref="R9:R10"/>
    <mergeCell ref="B11:M11"/>
    <mergeCell ref="A6:Q6"/>
    <mergeCell ref="A7:Q7"/>
    <mergeCell ref="A9:A10"/>
    <mergeCell ref="B9:M10"/>
    <mergeCell ref="N9:N10"/>
    <mergeCell ref="Q9:Q10"/>
    <mergeCell ref="B17:L17"/>
    <mergeCell ref="B34:L34"/>
  </mergeCells>
  <pageMargins left="1.2204724409448819" right="0" top="0.74803149606299213" bottom="0.74803149606299213" header="0.31496062992125984" footer="0.31496062992125984"/>
  <pageSetup paperSize="5" orientation="landscape" horizontalDpi="4294967294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37"/>
  <sheetViews>
    <sheetView view="pageBreakPreview" topLeftCell="A21" zoomScale="96" zoomScaleNormal="100" zoomScaleSheetLayoutView="96" workbookViewId="0">
      <selection activeCell="O13" sqref="O13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2.85546875" customWidth="1"/>
    <col min="19" max="19" width="12.7109375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81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64" t="s">
        <v>7</v>
      </c>
      <c r="P9" s="464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65" t="s">
        <v>5</v>
      </c>
      <c r="P10" s="465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60">
        <v>7</v>
      </c>
      <c r="R11" s="463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8" si="0">Q13</f>
        <v>12240000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12240000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12240000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 t="shared" si="0"/>
        <v>12240000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 t="shared" si="0"/>
        <v>12240000</v>
      </c>
      <c r="R16" s="145"/>
      <c r="S16" s="517"/>
      <c r="T16" s="543"/>
      <c r="U16" s="517"/>
      <c r="V16" s="218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 t="shared" si="0"/>
        <v>12240000</v>
      </c>
      <c r="R17" s="531" t="s">
        <v>562</v>
      </c>
      <c r="S17" s="420"/>
      <c r="T17" s="544"/>
      <c r="U17" s="420"/>
      <c r="V17" s="83"/>
    </row>
    <row r="18" spans="1:22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>
        <f t="shared" si="0"/>
        <v>12240000</v>
      </c>
      <c r="R18" s="531"/>
      <c r="S18" s="420"/>
      <c r="T18" s="544"/>
      <c r="U18" s="420"/>
    </row>
    <row r="19" spans="1:22" s="474" customFormat="1" ht="17.100000000000001" customHeight="1" x14ac:dyDescent="0.2">
      <c r="A19" s="475"/>
      <c r="B19" s="476"/>
      <c r="C19" s="472" t="s">
        <v>609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8</v>
      </c>
      <c r="O19" s="450" t="s">
        <v>15</v>
      </c>
      <c r="P19" s="16">
        <v>1530000</v>
      </c>
      <c r="Q19" s="473">
        <f t="shared" ref="Q19" si="1">N19*P19</f>
        <v>12240000</v>
      </c>
      <c r="R19" s="475"/>
      <c r="S19" s="503"/>
      <c r="T19" s="548"/>
      <c r="U19" s="503"/>
    </row>
    <row r="20" spans="1:22" s="474" customFormat="1" ht="17.100000000000001" customHeight="1" x14ac:dyDescent="0.2">
      <c r="A20" s="475"/>
      <c r="B20" s="471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16"/>
      <c r="Q20" s="572"/>
      <c r="R20" s="475"/>
      <c r="S20" s="503"/>
      <c r="T20" s="548"/>
      <c r="U20" s="503"/>
    </row>
    <row r="21" spans="1:22" s="181" customFormat="1" ht="17.100000000000001" customHeight="1" x14ac:dyDescent="0.2">
      <c r="A21" s="178" t="s">
        <v>59</v>
      </c>
      <c r="B21" s="177" t="s">
        <v>60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Q22+Q30</f>
        <v>632880000</v>
      </c>
      <c r="R21" s="559"/>
      <c r="S21" s="513"/>
      <c r="T21" s="546"/>
      <c r="U21" s="513"/>
    </row>
    <row r="22" spans="1:22" ht="17.100000000000001" customHeight="1" x14ac:dyDescent="0.2">
      <c r="A22" s="168">
        <v>3128</v>
      </c>
      <c r="B22" s="166" t="s">
        <v>433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614880000</v>
      </c>
      <c r="R22" s="918"/>
    </row>
    <row r="23" spans="1:22" s="181" customFormat="1" ht="17.100000000000001" customHeight="1" x14ac:dyDescent="0.2">
      <c r="A23" s="183" t="s">
        <v>838</v>
      </c>
      <c r="B23" s="184" t="s">
        <v>839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202">
        <v>12</v>
      </c>
      <c r="O23" s="202" t="s">
        <v>234</v>
      </c>
      <c r="P23" s="202"/>
      <c r="Q23" s="400">
        <f>Q254+Q24</f>
        <v>614880000</v>
      </c>
      <c r="R23" s="421"/>
    </row>
    <row r="24" spans="1:22" ht="17.100000000000001" customHeight="1" x14ac:dyDescent="0.2">
      <c r="A24" s="60" t="s">
        <v>51</v>
      </c>
      <c r="B24" s="253" t="s">
        <v>52</v>
      </c>
      <c r="C24" s="919"/>
      <c r="D24" s="919"/>
      <c r="E24" s="919"/>
      <c r="F24" s="919"/>
      <c r="G24" s="919"/>
      <c r="H24" s="919"/>
      <c r="I24" s="919"/>
      <c r="J24" s="919"/>
      <c r="K24" s="919"/>
      <c r="L24" s="919"/>
      <c r="M24" s="919"/>
      <c r="N24" s="46"/>
      <c r="O24" s="46"/>
      <c r="P24" s="46"/>
      <c r="Q24" s="356">
        <f>Q25</f>
        <v>614880000</v>
      </c>
      <c r="R24" s="918"/>
    </row>
    <row r="25" spans="1:22" ht="17.100000000000001" customHeight="1" x14ac:dyDescent="0.2">
      <c r="A25" s="128" t="s">
        <v>151</v>
      </c>
      <c r="B25" s="1063" t="s">
        <v>152</v>
      </c>
      <c r="C25" s="1064"/>
      <c r="D25" s="1064"/>
      <c r="E25" s="1064"/>
      <c r="F25" s="1064"/>
      <c r="G25" s="1064"/>
      <c r="H25" s="1064"/>
      <c r="I25" s="1064"/>
      <c r="J25" s="1064"/>
      <c r="K25" s="1064"/>
      <c r="L25" s="1064"/>
      <c r="M25" s="1065"/>
      <c r="N25" s="128"/>
      <c r="O25" s="128"/>
      <c r="P25" s="128"/>
      <c r="Q25" s="401">
        <f>Q26</f>
        <v>614880000</v>
      </c>
      <c r="R25" s="430"/>
    </row>
    <row r="26" spans="1:22" ht="17.100000000000001" customHeight="1" x14ac:dyDescent="0.35">
      <c r="A26" s="1">
        <v>521112</v>
      </c>
      <c r="B26" s="41" t="s">
        <v>62</v>
      </c>
      <c r="C26" s="39"/>
      <c r="D26" s="39"/>
      <c r="E26" s="127"/>
      <c r="F26" s="127"/>
      <c r="G26" s="127"/>
      <c r="H26" s="127"/>
      <c r="I26" s="127"/>
      <c r="J26" s="127"/>
      <c r="K26" s="127"/>
      <c r="L26" s="127"/>
      <c r="M26" s="127"/>
      <c r="N26" s="1"/>
      <c r="O26" s="1"/>
      <c r="P26" s="1"/>
      <c r="Q26" s="405">
        <f>Q27</f>
        <v>614880000</v>
      </c>
      <c r="R26" s="454" t="s">
        <v>562</v>
      </c>
    </row>
    <row r="27" spans="1:22" s="129" customFormat="1" ht="17.100000000000001" customHeight="1" x14ac:dyDescent="0.2">
      <c r="A27" s="11"/>
      <c r="B27" s="916" t="s">
        <v>19</v>
      </c>
      <c r="C27" s="2" t="s">
        <v>31</v>
      </c>
      <c r="D27" s="2"/>
      <c r="E27" s="5"/>
      <c r="F27" s="917"/>
      <c r="G27" s="917"/>
      <c r="H27" s="917"/>
      <c r="I27" s="917"/>
      <c r="J27" s="917"/>
      <c r="K27" s="917"/>
      <c r="L27" s="917"/>
      <c r="M27" s="917"/>
      <c r="N27" s="1"/>
      <c r="O27" s="1"/>
      <c r="P27" s="1"/>
      <c r="Q27" s="406">
        <f>Q28</f>
        <v>614880000</v>
      </c>
      <c r="R27" s="437"/>
    </row>
    <row r="28" spans="1:22" ht="17.100000000000001" customHeight="1" x14ac:dyDescent="0.2">
      <c r="A28" s="11"/>
      <c r="B28" s="916"/>
      <c r="C28" s="3" t="s">
        <v>22</v>
      </c>
      <c r="D28" s="2"/>
      <c r="E28" s="5"/>
      <c r="F28" s="5" t="s">
        <v>9</v>
      </c>
      <c r="G28" s="917">
        <v>24</v>
      </c>
      <c r="H28" s="917" t="s">
        <v>10</v>
      </c>
      <c r="I28" s="917" t="s">
        <v>11</v>
      </c>
      <c r="J28" s="917">
        <v>366</v>
      </c>
      <c r="K28" s="917" t="s">
        <v>660</v>
      </c>
      <c r="L28" s="5" t="s">
        <v>14</v>
      </c>
      <c r="M28" s="917"/>
      <c r="N28" s="22">
        <f>J28*G28</f>
        <v>8784</v>
      </c>
      <c r="O28" s="1" t="s">
        <v>16</v>
      </c>
      <c r="P28" s="22">
        <v>70000</v>
      </c>
      <c r="Q28" s="406">
        <f>N28*P28</f>
        <v>614880000</v>
      </c>
      <c r="R28" s="918"/>
    </row>
    <row r="29" spans="1:22" ht="17.100000000000001" customHeight="1" x14ac:dyDescent="0.2">
      <c r="A29" s="11"/>
      <c r="B29" s="917"/>
      <c r="C29" s="3"/>
      <c r="D29" s="2"/>
      <c r="E29" s="5"/>
      <c r="F29" s="5"/>
      <c r="G29" s="917"/>
      <c r="H29" s="917"/>
      <c r="I29" s="917"/>
      <c r="J29" s="917"/>
      <c r="K29" s="917"/>
      <c r="L29" s="5"/>
      <c r="M29" s="917"/>
      <c r="N29" s="22"/>
      <c r="O29" s="1"/>
      <c r="P29" s="22"/>
      <c r="Q29" s="406"/>
      <c r="R29" s="918"/>
    </row>
    <row r="30" spans="1:22" ht="17.100000000000001" customHeight="1" x14ac:dyDescent="0.2">
      <c r="A30" s="168">
        <v>5077</v>
      </c>
      <c r="B30" s="166" t="s">
        <v>450</v>
      </c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93"/>
      <c r="O30" s="193"/>
      <c r="P30" s="193"/>
      <c r="Q30" s="389">
        <f t="shared" ref="Q30:Q34" si="2">Q31</f>
        <v>18000000</v>
      </c>
      <c r="R30" s="565"/>
      <c r="S30" s="420"/>
      <c r="T30" s="544"/>
      <c r="U30" s="420"/>
    </row>
    <row r="31" spans="1:22" s="181" customFormat="1" ht="17.100000000000001" customHeight="1" x14ac:dyDescent="0.2">
      <c r="A31" s="183" t="s">
        <v>449</v>
      </c>
      <c r="B31" s="184" t="s">
        <v>451</v>
      </c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202">
        <v>12</v>
      </c>
      <c r="O31" s="202" t="s">
        <v>234</v>
      </c>
      <c r="P31" s="202"/>
      <c r="Q31" s="400">
        <f t="shared" si="2"/>
        <v>18000000</v>
      </c>
      <c r="R31" s="421"/>
      <c r="S31" s="513"/>
      <c r="T31" s="546"/>
      <c r="U31" s="513"/>
    </row>
    <row r="32" spans="1:22" s="59" customFormat="1" ht="17.100000000000001" customHeight="1" x14ac:dyDescent="0.2">
      <c r="A32" s="60" t="s">
        <v>51</v>
      </c>
      <c r="B32" s="34" t="s">
        <v>52</v>
      </c>
      <c r="C32" s="260"/>
      <c r="D32" s="34"/>
      <c r="E32" s="34"/>
      <c r="F32" s="34"/>
      <c r="G32" s="456"/>
      <c r="H32" s="456"/>
      <c r="I32" s="456"/>
      <c r="J32" s="456"/>
      <c r="K32" s="456"/>
      <c r="L32" s="456"/>
      <c r="M32" s="456"/>
      <c r="N32" s="11"/>
      <c r="O32" s="11"/>
      <c r="P32" s="103"/>
      <c r="Q32" s="386">
        <f t="shared" si="2"/>
        <v>18000000</v>
      </c>
      <c r="R32" s="424"/>
      <c r="S32" s="516"/>
      <c r="T32" s="512"/>
      <c r="U32" s="516"/>
    </row>
    <row r="33" spans="1:21" s="54" customFormat="1" ht="17.100000000000001" customHeight="1" x14ac:dyDescent="0.2">
      <c r="A33" s="128" t="s">
        <v>162</v>
      </c>
      <c r="B33" s="85" t="s">
        <v>163</v>
      </c>
      <c r="C33" s="571"/>
      <c r="D33" s="161"/>
      <c r="E33" s="85"/>
      <c r="F33" s="85"/>
      <c r="G33" s="85"/>
      <c r="H33" s="85"/>
      <c r="I33" s="85"/>
      <c r="J33" s="85"/>
      <c r="K33" s="85"/>
      <c r="L33" s="85"/>
      <c r="M33" s="85"/>
      <c r="N33" s="133"/>
      <c r="O33" s="133"/>
      <c r="P33" s="133"/>
      <c r="Q33" s="368">
        <f t="shared" si="2"/>
        <v>18000000</v>
      </c>
      <c r="R33" s="454"/>
      <c r="S33" s="518"/>
      <c r="T33" s="542"/>
      <c r="U33" s="518"/>
    </row>
    <row r="34" spans="1:21" s="59" customFormat="1" ht="17.100000000000001" customHeight="1" x14ac:dyDescent="0.35">
      <c r="A34" s="51">
        <v>521119</v>
      </c>
      <c r="B34" s="1056" t="s">
        <v>56</v>
      </c>
      <c r="C34" s="1057"/>
      <c r="D34" s="1057"/>
      <c r="E34" s="1057"/>
      <c r="F34" s="1057"/>
      <c r="G34" s="1057"/>
      <c r="H34" s="1057"/>
      <c r="I34" s="1057"/>
      <c r="J34" s="1057"/>
      <c r="K34" s="1057"/>
      <c r="L34" s="1057"/>
      <c r="M34" s="567"/>
      <c r="N34" s="6"/>
      <c r="O34" s="6"/>
      <c r="P34" s="6"/>
      <c r="Q34" s="369">
        <f t="shared" si="2"/>
        <v>18000000</v>
      </c>
      <c r="R34" s="424"/>
      <c r="S34" s="516"/>
      <c r="T34" s="512"/>
      <c r="U34" s="516"/>
    </row>
    <row r="35" spans="1:21" s="129" customFormat="1" ht="17.100000000000001" customHeight="1" x14ac:dyDescent="0.2">
      <c r="A35" s="72"/>
      <c r="B35" s="114" t="s">
        <v>20</v>
      </c>
      <c r="C35" s="5" t="s">
        <v>164</v>
      </c>
      <c r="D35" s="5"/>
      <c r="E35" s="5"/>
      <c r="F35" s="5"/>
      <c r="G35" s="567"/>
      <c r="H35" s="567"/>
      <c r="I35" s="567"/>
      <c r="J35" s="567"/>
      <c r="K35" s="567"/>
      <c r="L35" s="567"/>
      <c r="M35" s="567"/>
      <c r="N35" s="1">
        <v>1</v>
      </c>
      <c r="O35" s="1" t="s">
        <v>366</v>
      </c>
      <c r="P35" s="92">
        <v>18000000</v>
      </c>
      <c r="Q35" s="370">
        <f>N35*P35</f>
        <v>18000000</v>
      </c>
      <c r="R35" s="454" t="s">
        <v>562</v>
      </c>
      <c r="S35" s="518"/>
      <c r="T35" s="542"/>
      <c r="U35" s="518"/>
    </row>
    <row r="36" spans="1:21" s="129" customFormat="1" x14ac:dyDescent="0.2">
      <c r="A36" s="72"/>
      <c r="B36" s="114"/>
      <c r="C36" s="5"/>
      <c r="D36" s="5"/>
      <c r="E36" s="5"/>
      <c r="F36" s="5"/>
      <c r="G36" s="469"/>
      <c r="H36" s="469"/>
      <c r="I36" s="469"/>
      <c r="J36" s="469"/>
      <c r="K36" s="469"/>
      <c r="L36" s="469"/>
      <c r="M36" s="469"/>
      <c r="N36" s="1"/>
      <c r="O36" s="1"/>
      <c r="P36" s="92"/>
      <c r="Q36" s="370"/>
      <c r="R36" s="454"/>
    </row>
    <row r="37" spans="1:21" s="129" customFormat="1" x14ac:dyDescent="0.2">
      <c r="A37" s="467"/>
      <c r="B37" s="1105" t="s">
        <v>204</v>
      </c>
      <c r="C37" s="1106"/>
      <c r="D37" s="1106"/>
      <c r="E37" s="1106"/>
      <c r="F37" s="1106"/>
      <c r="G37" s="1106"/>
      <c r="H37" s="1106"/>
      <c r="I37" s="1106"/>
      <c r="J37" s="1106"/>
      <c r="K37" s="1106"/>
      <c r="L37" s="1106"/>
      <c r="M37" s="1107"/>
      <c r="N37" s="128"/>
      <c r="O37" s="128"/>
      <c r="P37" s="278"/>
      <c r="Q37" s="368">
        <f>Q21+Q12</f>
        <v>645120000</v>
      </c>
      <c r="R37" s="145"/>
    </row>
  </sheetData>
  <mergeCells count="12">
    <mergeCell ref="B37:M37"/>
    <mergeCell ref="R9:R10"/>
    <mergeCell ref="B11:M11"/>
    <mergeCell ref="A6:Q6"/>
    <mergeCell ref="A7:Q7"/>
    <mergeCell ref="A9:A10"/>
    <mergeCell ref="B9:M10"/>
    <mergeCell ref="N9:N10"/>
    <mergeCell ref="Q9:Q10"/>
    <mergeCell ref="B17:L17"/>
    <mergeCell ref="B34:L34"/>
    <mergeCell ref="B25:M25"/>
  </mergeCells>
  <pageMargins left="1.2204724409448819" right="0" top="0.94488188976377963" bottom="0.55118110236220474" header="0.31496062992125984" footer="0.31496062992125984"/>
  <pageSetup paperSize="5" scale="86" orientation="landscape" horizontalDpi="4294967293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48"/>
  <sheetViews>
    <sheetView view="pageBreakPreview" zoomScale="91" zoomScaleNormal="100" zoomScaleSheetLayoutView="91" workbookViewId="0">
      <selection activeCell="P20" sqref="P20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8.28515625" bestFit="1" customWidth="1"/>
    <col min="16" max="16" width="14.5703125" customWidth="1"/>
    <col min="17" max="17" width="15.5703125" customWidth="1"/>
    <col min="18" max="18" width="6.7109375" bestFit="1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468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Q13+Q31</f>
        <v>91832000</v>
      </c>
      <c r="R12" s="421"/>
    </row>
    <row r="13" spans="1:19" s="173" customFormat="1" ht="17.100000000000001" customHeight="1" x14ac:dyDescent="0.2">
      <c r="A13" s="169">
        <v>3070</v>
      </c>
      <c r="B13" s="170" t="s">
        <v>341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79312000</v>
      </c>
      <c r="R13" s="422"/>
    </row>
    <row r="14" spans="1:19" s="187" customFormat="1" ht="17.100000000000001" customHeight="1" x14ac:dyDescent="0.2">
      <c r="A14" s="183" t="s">
        <v>340</v>
      </c>
      <c r="B14" s="184" t="s">
        <v>342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>Q15</f>
        <v>79312000</v>
      </c>
      <c r="R14" s="423"/>
    </row>
    <row r="15" spans="1:19" s="59" customFormat="1" ht="17.100000000000001" customHeight="1" x14ac:dyDescent="0.2">
      <c r="A15" s="60" t="s">
        <v>51</v>
      </c>
      <c r="B15" s="253" t="s">
        <v>52</v>
      </c>
      <c r="C15" s="790"/>
      <c r="D15" s="790"/>
      <c r="E15" s="790"/>
      <c r="F15" s="790"/>
      <c r="G15" s="790"/>
      <c r="H15" s="790"/>
      <c r="I15" s="790"/>
      <c r="J15" s="790"/>
      <c r="K15" s="790"/>
      <c r="L15" s="790"/>
      <c r="M15" s="790"/>
      <c r="N15" s="46"/>
      <c r="O15" s="46"/>
      <c r="P15" s="46"/>
      <c r="Q15" s="356">
        <f>Q16</f>
        <v>79312000</v>
      </c>
      <c r="R15" s="424"/>
    </row>
    <row r="16" spans="1:19" s="129" customFormat="1" ht="17.100000000000001" customHeight="1" x14ac:dyDescent="0.2">
      <c r="A16" s="137" t="s">
        <v>343</v>
      </c>
      <c r="B16" s="789" t="s">
        <v>344</v>
      </c>
      <c r="C16" s="791"/>
      <c r="D16" s="791"/>
      <c r="E16" s="791"/>
      <c r="F16" s="791"/>
      <c r="G16" s="791"/>
      <c r="H16" s="791"/>
      <c r="I16" s="791"/>
      <c r="J16" s="791"/>
      <c r="K16" s="791"/>
      <c r="L16" s="791"/>
      <c r="M16" s="791"/>
      <c r="N16" s="137"/>
      <c r="O16" s="137"/>
      <c r="P16" s="137"/>
      <c r="Q16" s="357">
        <f>Q17</f>
        <v>79312000</v>
      </c>
      <c r="R16" s="145"/>
    </row>
    <row r="17" spans="1:18" s="54" customFormat="1" ht="17.100000000000001" customHeight="1" x14ac:dyDescent="0.2">
      <c r="A17" s="63" t="s">
        <v>227</v>
      </c>
      <c r="B17" s="121" t="s">
        <v>56</v>
      </c>
      <c r="C17" s="455"/>
      <c r="D17" s="455"/>
      <c r="E17" s="455"/>
      <c r="F17" s="455"/>
      <c r="G17" s="455"/>
      <c r="H17" s="455"/>
      <c r="I17" s="455"/>
      <c r="J17" s="455"/>
      <c r="K17" s="455"/>
      <c r="L17" s="455"/>
      <c r="M17" s="455"/>
      <c r="N17" s="51"/>
      <c r="O17" s="51"/>
      <c r="P17" s="51"/>
      <c r="Q17" s="358">
        <f>Q18+Q24</f>
        <v>79312000</v>
      </c>
      <c r="R17" s="454" t="s">
        <v>562</v>
      </c>
    </row>
    <row r="18" spans="1:18" s="54" customFormat="1" ht="17.100000000000001" customHeight="1" x14ac:dyDescent="0.2">
      <c r="A18" s="63"/>
      <c r="B18" s="121" t="s">
        <v>345</v>
      </c>
      <c r="C18" s="455"/>
      <c r="D18" s="455"/>
      <c r="E18" s="455"/>
      <c r="F18" s="455"/>
      <c r="G18" s="455"/>
      <c r="H18" s="455"/>
      <c r="I18" s="455"/>
      <c r="J18" s="455"/>
      <c r="K18" s="455"/>
      <c r="L18" s="455"/>
      <c r="M18" s="455"/>
      <c r="N18" s="51"/>
      <c r="O18" s="51"/>
      <c r="P18" s="51"/>
      <c r="Q18" s="358">
        <f>Q19+Q21+Q22+Q23</f>
        <v>66144000</v>
      </c>
      <c r="R18" s="454"/>
    </row>
    <row r="19" spans="1:18" s="54" customFormat="1" ht="17.100000000000001" customHeight="1" x14ac:dyDescent="0.2">
      <c r="A19" s="63"/>
      <c r="B19" s="121"/>
      <c r="C19" s="140" t="s">
        <v>346</v>
      </c>
      <c r="D19" s="455"/>
      <c r="E19" s="455"/>
      <c r="F19" s="455"/>
      <c r="G19" s="455"/>
      <c r="H19" s="455"/>
      <c r="I19" s="455"/>
      <c r="J19" s="455"/>
      <c r="K19" s="455"/>
      <c r="L19" s="455"/>
      <c r="M19" s="455"/>
      <c r="N19" s="251">
        <v>67200</v>
      </c>
      <c r="O19" s="51" t="s">
        <v>347</v>
      </c>
      <c r="P19" s="251">
        <v>250</v>
      </c>
      <c r="Q19" s="358">
        <f>N19*P19</f>
        <v>16800000</v>
      </c>
      <c r="R19" s="454"/>
    </row>
    <row r="20" spans="1:18" s="54" customFormat="1" ht="17.100000000000001" customHeight="1" x14ac:dyDescent="0.2">
      <c r="A20" s="63"/>
      <c r="B20" s="121"/>
      <c r="C20" s="121" t="s">
        <v>619</v>
      </c>
      <c r="D20" s="455"/>
      <c r="E20" s="455"/>
      <c r="F20" s="455"/>
      <c r="G20" s="455"/>
      <c r="H20" s="455"/>
      <c r="I20" s="455"/>
      <c r="J20" s="455"/>
      <c r="K20" s="455"/>
      <c r="L20" s="455"/>
      <c r="M20" s="455"/>
      <c r="N20" s="51"/>
      <c r="O20" s="51"/>
      <c r="P20" s="51"/>
      <c r="Q20" s="358"/>
      <c r="R20" s="454"/>
    </row>
    <row r="21" spans="1:18" s="54" customFormat="1" ht="17.100000000000001" customHeight="1" x14ac:dyDescent="0.2">
      <c r="A21" s="63"/>
      <c r="B21" s="121"/>
      <c r="C21" s="140" t="s">
        <v>84</v>
      </c>
      <c r="D21" s="455" t="s">
        <v>118</v>
      </c>
      <c r="E21" s="455">
        <v>15</v>
      </c>
      <c r="F21" s="455" t="s">
        <v>303</v>
      </c>
      <c r="G21" s="455" t="s">
        <v>11</v>
      </c>
      <c r="H21" s="455">
        <v>4</v>
      </c>
      <c r="I21" s="455" t="s">
        <v>236</v>
      </c>
      <c r="J21" s="455" t="s">
        <v>11</v>
      </c>
      <c r="K21" s="455">
        <v>12</v>
      </c>
      <c r="L21" s="455" t="s">
        <v>234</v>
      </c>
      <c r="M21" s="455" t="s">
        <v>119</v>
      </c>
      <c r="N21" s="51">
        <f>E21*H21*K21</f>
        <v>720</v>
      </c>
      <c r="O21" s="51" t="s">
        <v>303</v>
      </c>
      <c r="P21" s="251">
        <v>47000</v>
      </c>
      <c r="Q21" s="358">
        <f t="shared" ref="Q21:Q23" si="0">N21*P21</f>
        <v>33840000</v>
      </c>
      <c r="R21" s="454"/>
    </row>
    <row r="22" spans="1:18" s="54" customFormat="1" ht="17.100000000000001" customHeight="1" x14ac:dyDescent="0.2">
      <c r="A22" s="63"/>
      <c r="B22" s="121"/>
      <c r="C22" s="263" t="s">
        <v>85</v>
      </c>
      <c r="D22" s="455" t="s">
        <v>118</v>
      </c>
      <c r="E22" s="455">
        <v>15</v>
      </c>
      <c r="F22" s="455" t="s">
        <v>303</v>
      </c>
      <c r="G22" s="455" t="s">
        <v>11</v>
      </c>
      <c r="H22" s="455">
        <v>4</v>
      </c>
      <c r="I22" s="455" t="s">
        <v>236</v>
      </c>
      <c r="J22" s="455" t="s">
        <v>11</v>
      </c>
      <c r="K22" s="455">
        <v>12</v>
      </c>
      <c r="L22" s="455" t="s">
        <v>234</v>
      </c>
      <c r="M22" s="455" t="s">
        <v>119</v>
      </c>
      <c r="N22" s="51">
        <f>E22*H22*K22</f>
        <v>720</v>
      </c>
      <c r="O22" s="51" t="s">
        <v>303</v>
      </c>
      <c r="P22" s="251">
        <v>20000</v>
      </c>
      <c r="Q22" s="358">
        <f t="shared" si="0"/>
        <v>14400000</v>
      </c>
      <c r="R22" s="454"/>
    </row>
    <row r="23" spans="1:18" s="54" customFormat="1" ht="17.100000000000001" customHeight="1" x14ac:dyDescent="0.2">
      <c r="A23" s="63"/>
      <c r="B23" s="121"/>
      <c r="C23" s="263" t="s">
        <v>168</v>
      </c>
      <c r="D23" s="455"/>
      <c r="E23" s="455"/>
      <c r="F23" s="455"/>
      <c r="G23" s="455"/>
      <c r="H23" s="455"/>
      <c r="I23" s="455"/>
      <c r="J23" s="455"/>
      <c r="K23" s="455"/>
      <c r="L23" s="455"/>
      <c r="M23" s="455"/>
      <c r="N23" s="51">
        <v>4</v>
      </c>
      <c r="O23" s="51" t="s">
        <v>236</v>
      </c>
      <c r="P23" s="251">
        <v>276000</v>
      </c>
      <c r="Q23" s="358">
        <f t="shared" si="0"/>
        <v>1104000</v>
      </c>
      <c r="R23" s="454"/>
    </row>
    <row r="24" spans="1:18" s="54" customFormat="1" ht="17.100000000000001" customHeight="1" x14ac:dyDescent="0.2">
      <c r="A24" s="63"/>
      <c r="B24" s="121" t="s">
        <v>345</v>
      </c>
      <c r="C24" s="455"/>
      <c r="D24" s="455"/>
      <c r="E24" s="455"/>
      <c r="F24" s="455"/>
      <c r="G24" s="455"/>
      <c r="H24" s="455"/>
      <c r="I24" s="455"/>
      <c r="J24" s="455"/>
      <c r="K24" s="455"/>
      <c r="L24" s="455"/>
      <c r="M24" s="455"/>
      <c r="N24" s="51"/>
      <c r="O24" s="51"/>
      <c r="P24" s="51"/>
      <c r="Q24" s="358">
        <f>Q25+Q27+Q28+Q29</f>
        <v>13168000</v>
      </c>
      <c r="R24" s="454"/>
    </row>
    <row r="25" spans="1:18" s="54" customFormat="1" ht="17.100000000000001" customHeight="1" x14ac:dyDescent="0.2">
      <c r="A25" s="63"/>
      <c r="B25" s="121"/>
      <c r="C25" s="140" t="s">
        <v>346</v>
      </c>
      <c r="D25" s="455"/>
      <c r="E25" s="455"/>
      <c r="F25" s="455"/>
      <c r="G25" s="455"/>
      <c r="H25" s="455"/>
      <c r="I25" s="455"/>
      <c r="J25" s="455"/>
      <c r="K25" s="455"/>
      <c r="L25" s="455"/>
      <c r="M25" s="455"/>
      <c r="N25" s="251">
        <v>5040</v>
      </c>
      <c r="O25" s="51" t="s">
        <v>347</v>
      </c>
      <c r="P25" s="251">
        <v>250</v>
      </c>
      <c r="Q25" s="358">
        <f>N25*P25</f>
        <v>1260000</v>
      </c>
      <c r="R25" s="454"/>
    </row>
    <row r="26" spans="1:18" s="54" customFormat="1" ht="17.100000000000001" customHeight="1" x14ac:dyDescent="0.2">
      <c r="A26" s="63"/>
      <c r="B26" s="121"/>
      <c r="C26" s="121" t="s">
        <v>702</v>
      </c>
      <c r="D26" s="455"/>
      <c r="E26" s="455"/>
      <c r="F26" s="455"/>
      <c r="G26" s="455"/>
      <c r="H26" s="455"/>
      <c r="I26" s="455"/>
      <c r="J26" s="455"/>
      <c r="K26" s="455"/>
      <c r="L26" s="455"/>
      <c r="M26" s="455"/>
      <c r="N26" s="51"/>
      <c r="O26" s="51"/>
      <c r="P26" s="51"/>
      <c r="Q26" s="358"/>
      <c r="R26" s="454"/>
    </row>
    <row r="27" spans="1:18" s="54" customFormat="1" ht="17.100000000000001" customHeight="1" x14ac:dyDescent="0.2">
      <c r="A27" s="63"/>
      <c r="B27" s="121"/>
      <c r="C27" s="140" t="s">
        <v>84</v>
      </c>
      <c r="D27" s="455" t="s">
        <v>118</v>
      </c>
      <c r="E27" s="455">
        <v>7</v>
      </c>
      <c r="F27" s="455" t="s">
        <v>303</v>
      </c>
      <c r="G27" s="455" t="s">
        <v>11</v>
      </c>
      <c r="H27" s="455">
        <v>2</v>
      </c>
      <c r="I27" s="455" t="s">
        <v>236</v>
      </c>
      <c r="J27" s="455" t="s">
        <v>11</v>
      </c>
      <c r="K27" s="455">
        <v>12</v>
      </c>
      <c r="L27" s="455" t="s">
        <v>234</v>
      </c>
      <c r="M27" s="455" t="s">
        <v>119</v>
      </c>
      <c r="N27" s="51">
        <f>E27*H27*K27</f>
        <v>168</v>
      </c>
      <c r="O27" s="51" t="s">
        <v>303</v>
      </c>
      <c r="P27" s="251">
        <v>47000</v>
      </c>
      <c r="Q27" s="358">
        <f t="shared" ref="Q27:Q29" si="1">N27*P27</f>
        <v>7896000</v>
      </c>
      <c r="R27" s="454"/>
    </row>
    <row r="28" spans="1:18" s="54" customFormat="1" ht="17.100000000000001" customHeight="1" x14ac:dyDescent="0.2">
      <c r="A28" s="63"/>
      <c r="B28" s="121"/>
      <c r="C28" s="263" t="s">
        <v>85</v>
      </c>
      <c r="D28" s="455" t="s">
        <v>118</v>
      </c>
      <c r="E28" s="455">
        <v>7</v>
      </c>
      <c r="F28" s="455" t="s">
        <v>303</v>
      </c>
      <c r="G28" s="455" t="s">
        <v>11</v>
      </c>
      <c r="H28" s="455">
        <v>2</v>
      </c>
      <c r="I28" s="455" t="s">
        <v>236</v>
      </c>
      <c r="J28" s="455" t="s">
        <v>11</v>
      </c>
      <c r="K28" s="455">
        <v>12</v>
      </c>
      <c r="L28" s="455" t="s">
        <v>234</v>
      </c>
      <c r="M28" s="455" t="s">
        <v>119</v>
      </c>
      <c r="N28" s="51">
        <f>E28*H28*K28</f>
        <v>168</v>
      </c>
      <c r="O28" s="51" t="s">
        <v>303</v>
      </c>
      <c r="P28" s="251">
        <v>20000</v>
      </c>
      <c r="Q28" s="358">
        <f t="shared" si="1"/>
        <v>3360000</v>
      </c>
      <c r="R28" s="454"/>
    </row>
    <row r="29" spans="1:18" s="54" customFormat="1" ht="17.100000000000001" customHeight="1" x14ac:dyDescent="0.2">
      <c r="A29" s="63"/>
      <c r="B29" s="121"/>
      <c r="C29" s="263" t="s">
        <v>168</v>
      </c>
      <c r="D29" s="455"/>
      <c r="E29" s="455"/>
      <c r="F29" s="455"/>
      <c r="G29" s="455"/>
      <c r="H29" s="455"/>
      <c r="I29" s="455"/>
      <c r="J29" s="455"/>
      <c r="K29" s="455"/>
      <c r="L29" s="455"/>
      <c r="M29" s="455"/>
      <c r="N29" s="51">
        <v>2</v>
      </c>
      <c r="O29" s="51" t="s">
        <v>236</v>
      </c>
      <c r="P29" s="251">
        <v>326000</v>
      </c>
      <c r="Q29" s="358">
        <f t="shared" si="1"/>
        <v>652000</v>
      </c>
      <c r="R29" s="454"/>
    </row>
    <row r="30" spans="1:18" s="54" customFormat="1" ht="17.100000000000001" customHeight="1" x14ac:dyDescent="0.2">
      <c r="A30" s="63"/>
      <c r="B30" s="121"/>
      <c r="C30" s="263"/>
      <c r="D30" s="455"/>
      <c r="E30" s="455"/>
      <c r="F30" s="455"/>
      <c r="G30" s="455"/>
      <c r="H30" s="455"/>
      <c r="I30" s="455"/>
      <c r="J30" s="455"/>
      <c r="K30" s="455"/>
      <c r="L30" s="455"/>
      <c r="M30" s="455"/>
      <c r="N30" s="51"/>
      <c r="O30" s="51"/>
      <c r="P30" s="251"/>
      <c r="Q30" s="358"/>
      <c r="R30" s="454"/>
    </row>
    <row r="31" spans="1:18" s="173" customFormat="1" ht="17.100000000000001" customHeight="1" x14ac:dyDescent="0.2">
      <c r="A31" s="169">
        <v>3073</v>
      </c>
      <c r="B31" s="170" t="s">
        <v>47</v>
      </c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2"/>
      <c r="O31" s="172"/>
      <c r="P31" s="172"/>
      <c r="Q31" s="354">
        <f>Q32+Q41</f>
        <v>12520000</v>
      </c>
      <c r="R31" s="422"/>
    </row>
    <row r="32" spans="1:18" s="187" customFormat="1" ht="17.100000000000001" customHeight="1" x14ac:dyDescent="0.2">
      <c r="A32" s="183" t="s">
        <v>703</v>
      </c>
      <c r="B32" s="184" t="s">
        <v>704</v>
      </c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200">
        <v>12</v>
      </c>
      <c r="O32" s="200" t="s">
        <v>234</v>
      </c>
      <c r="P32" s="186"/>
      <c r="Q32" s="355">
        <f>Q33</f>
        <v>6400000</v>
      </c>
      <c r="R32" s="423"/>
    </row>
    <row r="33" spans="1:21" ht="17.100000000000001" customHeight="1" x14ac:dyDescent="0.2">
      <c r="A33" s="58" t="s">
        <v>51</v>
      </c>
      <c r="B33" s="12" t="s">
        <v>52</v>
      </c>
      <c r="C33" s="9"/>
      <c r="D33" s="5"/>
      <c r="E33" s="787"/>
      <c r="F33" s="787"/>
      <c r="G33" s="787"/>
      <c r="H33" s="787"/>
      <c r="I33" s="787"/>
      <c r="J33" s="787"/>
      <c r="K33" s="787"/>
      <c r="L33" s="787"/>
      <c r="M33" s="5"/>
      <c r="N33" s="1"/>
      <c r="O33" s="1"/>
      <c r="P33" s="10"/>
      <c r="Q33" s="361">
        <f>Q34</f>
        <v>6400000</v>
      </c>
      <c r="R33" s="788"/>
    </row>
    <row r="34" spans="1:21" s="129" customFormat="1" ht="17.100000000000001" customHeight="1" x14ac:dyDescent="0.2">
      <c r="A34" s="128" t="s">
        <v>103</v>
      </c>
      <c r="B34" s="134" t="s">
        <v>104</v>
      </c>
      <c r="C34" s="86"/>
      <c r="D34" s="85"/>
      <c r="E34" s="792"/>
      <c r="F34" s="792"/>
      <c r="G34" s="792"/>
      <c r="H34" s="792"/>
      <c r="I34" s="792"/>
      <c r="J34" s="792"/>
      <c r="K34" s="792"/>
      <c r="L34" s="792"/>
      <c r="M34" s="85"/>
      <c r="N34" s="128"/>
      <c r="O34" s="128"/>
      <c r="P34" s="135"/>
      <c r="Q34" s="371">
        <f>Q35</f>
        <v>6400000</v>
      </c>
      <c r="R34" s="145"/>
    </row>
    <row r="35" spans="1:21" ht="17.100000000000001" customHeight="1" x14ac:dyDescent="0.35">
      <c r="A35" s="1">
        <v>521119</v>
      </c>
      <c r="B35" s="5" t="s">
        <v>48</v>
      </c>
      <c r="C35" s="5"/>
      <c r="D35" s="5"/>
      <c r="E35" s="5"/>
      <c r="F35" s="5"/>
      <c r="G35" s="5"/>
      <c r="H35" s="5"/>
      <c r="I35" s="5"/>
      <c r="J35" s="5"/>
      <c r="K35" s="787"/>
      <c r="L35" s="787"/>
      <c r="M35" s="787"/>
      <c r="N35" s="6"/>
      <c r="O35" s="6"/>
      <c r="P35" s="6"/>
      <c r="Q35" s="369">
        <f>Q36+Q38</f>
        <v>6400000</v>
      </c>
      <c r="R35" s="788" t="s">
        <v>562</v>
      </c>
    </row>
    <row r="36" spans="1:21" ht="17.100000000000001" customHeight="1" x14ac:dyDescent="0.2">
      <c r="A36" s="6"/>
      <c r="B36" s="8"/>
      <c r="C36" s="9" t="s">
        <v>290</v>
      </c>
      <c r="D36" s="5"/>
      <c r="E36" s="787"/>
      <c r="F36" s="787"/>
      <c r="G36" s="787"/>
      <c r="H36" s="787"/>
      <c r="I36" s="787"/>
      <c r="J36" s="787"/>
      <c r="K36" s="787"/>
      <c r="L36" s="787"/>
      <c r="M36" s="5"/>
      <c r="N36" s="1">
        <v>1</v>
      </c>
      <c r="O36" s="1" t="s">
        <v>366</v>
      </c>
      <c r="P36" s="10">
        <v>4000000</v>
      </c>
      <c r="Q36" s="367">
        <f>P36</f>
        <v>4000000</v>
      </c>
      <c r="R36" s="788"/>
    </row>
    <row r="37" spans="1:21" ht="17.100000000000001" customHeight="1" x14ac:dyDescent="0.2">
      <c r="A37" s="6"/>
      <c r="B37" s="5"/>
      <c r="C37" s="9" t="s">
        <v>291</v>
      </c>
      <c r="D37" s="5"/>
      <c r="E37" s="787"/>
      <c r="F37" s="787"/>
      <c r="G37" s="787"/>
      <c r="H37" s="787"/>
      <c r="I37" s="787"/>
      <c r="J37" s="787"/>
      <c r="K37" s="787"/>
      <c r="L37" s="787"/>
      <c r="M37" s="5"/>
      <c r="N37" s="1"/>
      <c r="O37" s="1"/>
      <c r="P37" s="10"/>
      <c r="Q37" s="367"/>
      <c r="R37" s="788"/>
    </row>
    <row r="38" spans="1:21" ht="17.100000000000001" customHeight="1" x14ac:dyDescent="0.2">
      <c r="A38" s="6"/>
      <c r="B38" s="5"/>
      <c r="C38" s="9" t="s">
        <v>292</v>
      </c>
      <c r="D38" s="5"/>
      <c r="E38" s="787"/>
      <c r="F38" s="787"/>
      <c r="G38" s="787"/>
      <c r="H38" s="787"/>
      <c r="I38" s="787"/>
      <c r="J38" s="787"/>
      <c r="K38" s="787"/>
      <c r="L38" s="787"/>
      <c r="M38" s="5"/>
      <c r="N38" s="1">
        <v>12</v>
      </c>
      <c r="O38" s="1" t="s">
        <v>234</v>
      </c>
      <c r="P38" s="10">
        <v>200000</v>
      </c>
      <c r="Q38" s="367">
        <f>N38*P38</f>
        <v>2400000</v>
      </c>
      <c r="R38" s="788"/>
    </row>
    <row r="39" spans="1:21" ht="17.100000000000001" customHeight="1" x14ac:dyDescent="0.2">
      <c r="A39" s="6"/>
      <c r="B39" s="5"/>
      <c r="C39" s="9" t="s">
        <v>293</v>
      </c>
      <c r="D39" s="5"/>
      <c r="E39" s="787"/>
      <c r="F39" s="787"/>
      <c r="G39" s="787"/>
      <c r="H39" s="787"/>
      <c r="I39" s="787"/>
      <c r="J39" s="787"/>
      <c r="K39" s="787"/>
      <c r="L39" s="787"/>
      <c r="M39" s="5"/>
      <c r="N39" s="1"/>
      <c r="O39" s="1"/>
      <c r="P39" s="10"/>
      <c r="Q39" s="367"/>
      <c r="R39" s="788"/>
    </row>
    <row r="40" spans="1:21" ht="17.100000000000001" customHeight="1" x14ac:dyDescent="0.2">
      <c r="A40" s="6"/>
      <c r="B40" s="5"/>
      <c r="C40" s="9"/>
      <c r="D40" s="5"/>
      <c r="E40" s="908"/>
      <c r="F40" s="908"/>
      <c r="G40" s="908"/>
      <c r="H40" s="908"/>
      <c r="I40" s="908"/>
      <c r="J40" s="908"/>
      <c r="K40" s="908"/>
      <c r="L40" s="908"/>
      <c r="M40" s="5"/>
      <c r="N40" s="1"/>
      <c r="O40" s="1"/>
      <c r="P40" s="10"/>
      <c r="Q40" s="367"/>
      <c r="R40" s="906"/>
    </row>
    <row r="41" spans="1:21" s="187" customFormat="1" ht="17.100000000000001" customHeight="1" x14ac:dyDescent="0.2">
      <c r="A41" s="183" t="s">
        <v>220</v>
      </c>
      <c r="B41" s="184" t="s">
        <v>294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6120000</v>
      </c>
      <c r="R41" s="423"/>
    </row>
    <row r="42" spans="1:21" ht="17.100000000000001" customHeight="1" x14ac:dyDescent="0.2">
      <c r="A42" s="58" t="s">
        <v>44</v>
      </c>
      <c r="B42" s="12" t="s">
        <v>895</v>
      </c>
      <c r="C42" s="9"/>
      <c r="D42" s="5"/>
      <c r="E42" s="908"/>
      <c r="F42" s="908"/>
      <c r="G42" s="908"/>
      <c r="H42" s="908"/>
      <c r="I42" s="908"/>
      <c r="J42" s="908"/>
      <c r="K42" s="908"/>
      <c r="L42" s="908"/>
      <c r="M42" s="5"/>
      <c r="N42" s="1"/>
      <c r="O42" s="1"/>
      <c r="P42" s="10"/>
      <c r="Q42" s="361">
        <f>Q43</f>
        <v>6120000</v>
      </c>
      <c r="R42" s="906"/>
    </row>
    <row r="43" spans="1:21" s="129" customFormat="1" ht="17.100000000000001" customHeight="1" x14ac:dyDescent="0.2">
      <c r="A43" s="128" t="s">
        <v>101</v>
      </c>
      <c r="B43" s="85" t="s">
        <v>102</v>
      </c>
      <c r="C43" s="86"/>
      <c r="D43" s="85"/>
      <c r="E43" s="911"/>
      <c r="F43" s="911"/>
      <c r="G43" s="911"/>
      <c r="H43" s="911"/>
      <c r="I43" s="911"/>
      <c r="J43" s="911"/>
      <c r="K43" s="85"/>
      <c r="L43" s="85"/>
      <c r="M43" s="911"/>
      <c r="N43" s="128"/>
      <c r="O43" s="128"/>
      <c r="P43" s="128"/>
      <c r="Q43" s="357">
        <f>Q44</f>
        <v>6120000</v>
      </c>
      <c r="R43" s="145"/>
    </row>
    <row r="44" spans="1:21" ht="17.100000000000001" customHeight="1" x14ac:dyDescent="0.35">
      <c r="A44" s="1">
        <v>521811</v>
      </c>
      <c r="B44" s="1056" t="s">
        <v>49</v>
      </c>
      <c r="C44" s="1057"/>
      <c r="D44" s="1057"/>
      <c r="E44" s="1057"/>
      <c r="F44" s="1057"/>
      <c r="G44" s="1057"/>
      <c r="H44" s="1057"/>
      <c r="I44" s="1057"/>
      <c r="J44" s="1057"/>
      <c r="K44" s="1057"/>
      <c r="L44" s="1057"/>
      <c r="M44" s="908"/>
      <c r="N44" s="1"/>
      <c r="O44" s="1"/>
      <c r="P44" s="1"/>
      <c r="Q44" s="365">
        <f>Q45</f>
        <v>6120000</v>
      </c>
      <c r="R44" s="906" t="s">
        <v>562</v>
      </c>
    </row>
    <row r="45" spans="1:21" ht="17.100000000000001" customHeight="1" x14ac:dyDescent="0.2">
      <c r="A45" s="1"/>
      <c r="B45" s="5" t="s">
        <v>26</v>
      </c>
      <c r="C45" s="9" t="s">
        <v>611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450"/>
      <c r="O45" s="450"/>
      <c r="P45" s="16"/>
      <c r="Q45" s="366">
        <f>Q46</f>
        <v>6120000</v>
      </c>
      <c r="R45" s="906"/>
    </row>
    <row r="46" spans="1:21" s="474" customFormat="1" ht="17.100000000000001" customHeight="1" x14ac:dyDescent="0.2">
      <c r="A46" s="475"/>
      <c r="B46" s="476"/>
      <c r="C46" s="472" t="s">
        <v>939</v>
      </c>
      <c r="D46" s="471"/>
      <c r="E46" s="477"/>
      <c r="F46" s="477"/>
      <c r="G46" s="477"/>
      <c r="H46" s="477"/>
      <c r="I46" s="477"/>
      <c r="J46" s="477"/>
      <c r="K46" s="477"/>
      <c r="L46" s="477"/>
      <c r="M46" s="471"/>
      <c r="N46" s="454">
        <v>4</v>
      </c>
      <c r="O46" s="450" t="s">
        <v>15</v>
      </c>
      <c r="P46" s="16">
        <v>1530000</v>
      </c>
      <c r="Q46" s="473">
        <f t="shared" ref="Q46" si="2">N46*P46</f>
        <v>6120000</v>
      </c>
      <c r="R46" s="475"/>
      <c r="S46" s="504"/>
      <c r="T46" s="548"/>
      <c r="U46" s="503"/>
    </row>
    <row r="47" spans="1:21" x14ac:dyDescent="0.2">
      <c r="A47" s="6"/>
      <c r="B47" s="5"/>
      <c r="C47" s="9"/>
      <c r="D47" s="5"/>
      <c r="E47" s="448"/>
      <c r="F47" s="448"/>
      <c r="G47" s="448"/>
      <c r="H47" s="448"/>
      <c r="I47" s="448"/>
      <c r="J47" s="448"/>
      <c r="K47" s="448"/>
      <c r="L47" s="448"/>
      <c r="M47" s="5"/>
      <c r="N47" s="1"/>
      <c r="O47" s="1"/>
      <c r="P47" s="10"/>
      <c r="Q47" s="367"/>
      <c r="R47" s="451"/>
    </row>
    <row r="48" spans="1:21" s="129" customFormat="1" x14ac:dyDescent="0.2">
      <c r="A48" s="133"/>
      <c r="B48" s="1105" t="s">
        <v>204</v>
      </c>
      <c r="C48" s="1106"/>
      <c r="D48" s="1106"/>
      <c r="E48" s="1106"/>
      <c r="F48" s="1106"/>
      <c r="G48" s="1106"/>
      <c r="H48" s="1106"/>
      <c r="I48" s="1106"/>
      <c r="J48" s="1106"/>
      <c r="K48" s="1106"/>
      <c r="L48" s="1106"/>
      <c r="M48" s="1107"/>
      <c r="N48" s="128"/>
      <c r="O48" s="128"/>
      <c r="P48" s="135"/>
      <c r="Q48" s="466">
        <f>Q12</f>
        <v>91832000</v>
      </c>
      <c r="R48" s="145"/>
    </row>
  </sheetData>
  <mergeCells count="10">
    <mergeCell ref="R9:R10"/>
    <mergeCell ref="B48:M48"/>
    <mergeCell ref="A6:Q6"/>
    <mergeCell ref="A7:Q7"/>
    <mergeCell ref="A9:A10"/>
    <mergeCell ref="B9:M10"/>
    <mergeCell ref="N9:N10"/>
    <mergeCell ref="Q9:Q10"/>
    <mergeCell ref="B11:M11"/>
    <mergeCell ref="B44:L44"/>
  </mergeCells>
  <pageMargins left="1.2204724409448819" right="0.31496062992125984" top="0.94488188976377963" bottom="0.78740157480314965" header="0.31496062992125984" footer="0.31496062992125984"/>
  <pageSetup paperSize="5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31"/>
  <sheetViews>
    <sheetView view="pageBreakPreview" topLeftCell="A18" zoomScaleNormal="100" zoomScaleSheetLayoutView="100" workbookViewId="0">
      <selection activeCell="Q32" sqref="Q32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3" bestFit="1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6.7109375" bestFit="1" customWidth="1"/>
    <col min="19" max="19" width="12.7109375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669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532" t="s">
        <v>7</v>
      </c>
      <c r="P9" s="53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533" t="s">
        <v>5</v>
      </c>
      <c r="P10" s="53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534">
        <v>7</v>
      </c>
      <c r="R11" s="53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7650000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7650000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7650000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 t="shared" si="0"/>
        <v>7650000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 t="shared" si="0"/>
        <v>7650000</v>
      </c>
      <c r="R16" s="145"/>
      <c r="S16" s="517"/>
      <c r="T16" s="543"/>
      <c r="U16" s="517"/>
      <c r="V16" s="218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 t="shared" si="0"/>
        <v>7650000</v>
      </c>
      <c r="R17" s="531" t="s">
        <v>562</v>
      </c>
      <c r="S17" s="420"/>
      <c r="T17" s="544"/>
      <c r="U17" s="420"/>
      <c r="V17" s="83"/>
    </row>
    <row r="18" spans="1:22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5</v>
      </c>
      <c r="O18" s="450" t="s">
        <v>15</v>
      </c>
      <c r="P18" s="16">
        <v>1530000</v>
      </c>
      <c r="Q18" s="366">
        <f>SUM(Q19:Q19)</f>
        <v>7650000</v>
      </c>
      <c r="R18" s="531"/>
      <c r="S18" s="420"/>
      <c r="T18" s="544"/>
      <c r="U18" s="420"/>
    </row>
    <row r="19" spans="1:22" s="474" customFormat="1" ht="17.100000000000001" customHeight="1" x14ac:dyDescent="0.2">
      <c r="A19" s="475"/>
      <c r="B19" s="476"/>
      <c r="C19" s="472" t="s">
        <v>621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5</v>
      </c>
      <c r="O19" s="450" t="s">
        <v>15</v>
      </c>
      <c r="P19" s="16">
        <v>1530000</v>
      </c>
      <c r="Q19" s="473">
        <f t="shared" ref="Q19" si="1">N19*P19</f>
        <v>7650000</v>
      </c>
      <c r="R19" s="475"/>
      <c r="S19" s="503"/>
      <c r="T19" s="548"/>
      <c r="U19" s="503"/>
      <c r="V19" s="479"/>
    </row>
    <row r="20" spans="1:22" s="474" customFormat="1" ht="17.100000000000001" customHeight="1" x14ac:dyDescent="0.2">
      <c r="A20" s="475"/>
      <c r="B20" s="476"/>
      <c r="C20" s="472"/>
      <c r="D20" s="471"/>
      <c r="E20" s="477"/>
      <c r="F20" s="477"/>
      <c r="G20" s="477"/>
      <c r="H20" s="477"/>
      <c r="I20" s="477"/>
      <c r="J20" s="477"/>
      <c r="K20" s="477"/>
      <c r="L20" s="477"/>
      <c r="M20" s="471"/>
      <c r="N20" s="454"/>
      <c r="O20" s="450"/>
      <c r="P20" s="989"/>
      <c r="Q20" s="572"/>
      <c r="R20" s="475"/>
      <c r="S20" s="503"/>
      <c r="T20" s="548"/>
      <c r="U20" s="503"/>
      <c r="V20" s="479"/>
    </row>
    <row r="21" spans="1:22" s="932" customFormat="1" ht="17.100000000000001" customHeight="1" x14ac:dyDescent="0.2">
      <c r="A21" s="923" t="s">
        <v>59</v>
      </c>
      <c r="B21" s="924" t="s">
        <v>60</v>
      </c>
      <c r="C21" s="924"/>
      <c r="D21" s="924"/>
      <c r="E21" s="924"/>
      <c r="F21" s="924"/>
      <c r="G21" s="924"/>
      <c r="H21" s="924"/>
      <c r="I21" s="924"/>
      <c r="J21" s="924"/>
      <c r="K21" s="924"/>
      <c r="L21" s="924"/>
      <c r="M21" s="924"/>
      <c r="N21" s="925"/>
      <c r="O21" s="925"/>
      <c r="P21" s="925"/>
      <c r="Q21" s="926">
        <f t="shared" ref="Q21:Q26" si="2">Q22</f>
        <v>6750000</v>
      </c>
      <c r="R21" s="942"/>
    </row>
    <row r="22" spans="1:22" ht="17.100000000000001" customHeight="1" x14ac:dyDescent="0.2">
      <c r="A22" s="168">
        <v>3128</v>
      </c>
      <c r="B22" s="166" t="s">
        <v>433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 t="shared" si="2"/>
        <v>6750000</v>
      </c>
      <c r="R22" s="947"/>
    </row>
    <row r="23" spans="1:22" s="181" customFormat="1" ht="17.100000000000001" customHeight="1" x14ac:dyDescent="0.2">
      <c r="A23" s="183" t="s">
        <v>838</v>
      </c>
      <c r="B23" s="184" t="s">
        <v>839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202">
        <v>12</v>
      </c>
      <c r="O23" s="202" t="s">
        <v>234</v>
      </c>
      <c r="P23" s="202"/>
      <c r="Q23" s="400">
        <f t="shared" si="2"/>
        <v>6750000</v>
      </c>
      <c r="R23" s="421"/>
    </row>
    <row r="24" spans="1:22" ht="17.100000000000001" customHeight="1" x14ac:dyDescent="0.2">
      <c r="A24" s="60" t="s">
        <v>51</v>
      </c>
      <c r="B24" s="253" t="s">
        <v>52</v>
      </c>
      <c r="C24" s="949"/>
      <c r="D24" s="949"/>
      <c r="E24" s="949"/>
      <c r="F24" s="949"/>
      <c r="G24" s="949"/>
      <c r="H24" s="949"/>
      <c r="I24" s="949"/>
      <c r="J24" s="949"/>
      <c r="K24" s="949"/>
      <c r="L24" s="949"/>
      <c r="M24" s="949"/>
      <c r="N24" s="46"/>
      <c r="O24" s="46"/>
      <c r="P24" s="46"/>
      <c r="Q24" s="356">
        <f t="shared" si="2"/>
        <v>6750000</v>
      </c>
      <c r="R24" s="947"/>
    </row>
    <row r="25" spans="1:22" ht="17.100000000000001" customHeight="1" x14ac:dyDescent="0.2">
      <c r="A25" s="128" t="s">
        <v>142</v>
      </c>
      <c r="B25" s="945" t="s">
        <v>848</v>
      </c>
      <c r="C25" s="951"/>
      <c r="D25" s="951"/>
      <c r="E25" s="951"/>
      <c r="F25" s="951"/>
      <c r="G25" s="951"/>
      <c r="H25" s="951"/>
      <c r="I25" s="951"/>
      <c r="J25" s="951"/>
      <c r="K25" s="951"/>
      <c r="L25" s="951"/>
      <c r="M25" s="951"/>
      <c r="N25" s="128"/>
      <c r="O25" s="128"/>
      <c r="P25" s="128"/>
      <c r="Q25" s="381">
        <f t="shared" si="2"/>
        <v>6750000</v>
      </c>
      <c r="R25" s="947"/>
    </row>
    <row r="26" spans="1:22" s="276" customFormat="1" ht="17.100000000000001" customHeight="1" x14ac:dyDescent="0.35">
      <c r="A26" s="697">
        <v>521119</v>
      </c>
      <c r="B26" s="1093" t="s">
        <v>56</v>
      </c>
      <c r="C26" s="1094"/>
      <c r="D26" s="1094"/>
      <c r="E26" s="1094"/>
      <c r="F26" s="1094"/>
      <c r="G26" s="1094"/>
      <c r="H26" s="1094"/>
      <c r="I26" s="1094"/>
      <c r="J26" s="1094"/>
      <c r="K26" s="1094"/>
      <c r="L26" s="1094"/>
      <c r="M26" s="18"/>
      <c r="N26" s="958"/>
      <c r="O26" s="958"/>
      <c r="P26" s="958"/>
      <c r="Q26" s="959">
        <f t="shared" si="2"/>
        <v>6750000</v>
      </c>
      <c r="R26" s="705" t="s">
        <v>562</v>
      </c>
    </row>
    <row r="27" spans="1:22" s="962" customFormat="1" ht="17.100000000000001" customHeight="1" x14ac:dyDescent="0.2">
      <c r="A27" s="20"/>
      <c r="B27" s="305" t="s">
        <v>19</v>
      </c>
      <c r="C27" s="18" t="s">
        <v>32</v>
      </c>
      <c r="D27" s="18"/>
      <c r="E27" s="42"/>
      <c r="F27" s="18"/>
      <c r="G27" s="19"/>
      <c r="H27" s="19"/>
      <c r="I27" s="19"/>
      <c r="J27" s="19"/>
      <c r="K27" s="19"/>
      <c r="L27" s="19"/>
      <c r="M27" s="19"/>
      <c r="N27" s="20"/>
      <c r="O27" s="20"/>
      <c r="P27" s="21"/>
      <c r="Q27" s="402">
        <f>Q28+Q34+Q39+Q44</f>
        <v>6750000</v>
      </c>
      <c r="R27" s="960"/>
      <c r="S27" s="961"/>
    </row>
    <row r="28" spans="1:22" s="696" customFormat="1" x14ac:dyDescent="0.2">
      <c r="A28" s="20"/>
      <c r="B28" s="305"/>
      <c r="C28" s="18" t="s">
        <v>952</v>
      </c>
      <c r="D28" s="18"/>
      <c r="E28" s="18"/>
      <c r="F28" s="18"/>
      <c r="G28" s="18"/>
      <c r="H28" s="18"/>
      <c r="I28" s="18"/>
      <c r="J28" s="18"/>
      <c r="K28" s="18"/>
      <c r="L28" s="18"/>
      <c r="M28" s="19"/>
      <c r="N28" s="20"/>
      <c r="O28" s="20"/>
      <c r="P28" s="18"/>
      <c r="Q28" s="402">
        <f>SUM(Q29:Q29)</f>
        <v>6750000</v>
      </c>
      <c r="R28" s="965"/>
    </row>
    <row r="29" spans="1:22" s="696" customFormat="1" x14ac:dyDescent="0.2">
      <c r="A29" s="20"/>
      <c r="B29" s="18"/>
      <c r="C29" s="42" t="s">
        <v>85</v>
      </c>
      <c r="D29" s="18">
        <v>15</v>
      </c>
      <c r="E29" s="19" t="s">
        <v>10</v>
      </c>
      <c r="F29" s="19" t="s">
        <v>11</v>
      </c>
      <c r="G29" s="19">
        <v>1</v>
      </c>
      <c r="H29" s="19" t="s">
        <v>12</v>
      </c>
      <c r="I29" s="19" t="s">
        <v>11</v>
      </c>
      <c r="J29" s="19">
        <v>30</v>
      </c>
      <c r="K29" s="980" t="s">
        <v>8</v>
      </c>
      <c r="L29" s="19"/>
      <c r="M29" s="19"/>
      <c r="N29" s="20">
        <f t="shared" ref="N29" si="3">D29*G29*J29</f>
        <v>450</v>
      </c>
      <c r="O29" s="20" t="s">
        <v>24</v>
      </c>
      <c r="P29" s="980">
        <v>15000</v>
      </c>
      <c r="Q29" s="402">
        <f t="shared" ref="Q29" si="4">N29*P29</f>
        <v>6750000</v>
      </c>
      <c r="R29" s="965"/>
    </row>
    <row r="30" spans="1:22" s="696" customFormat="1" x14ac:dyDescent="0.2">
      <c r="A30" s="20"/>
      <c r="B30" s="18"/>
      <c r="C30" s="42"/>
      <c r="D30" s="18"/>
      <c r="E30" s="19"/>
      <c r="F30" s="19"/>
      <c r="G30" s="19"/>
      <c r="H30" s="19"/>
      <c r="I30" s="19"/>
      <c r="J30" s="19"/>
      <c r="K30" s="980"/>
      <c r="L30" s="19"/>
      <c r="M30" s="19"/>
      <c r="N30" s="20"/>
      <c r="O30" s="20"/>
      <c r="P30" s="980"/>
      <c r="Q30" s="402"/>
      <c r="R30" s="965"/>
    </row>
    <row r="31" spans="1:22" s="129" customFormat="1" x14ac:dyDescent="0.2">
      <c r="A31" s="494"/>
      <c r="B31" s="1105" t="s">
        <v>204</v>
      </c>
      <c r="C31" s="1106"/>
      <c r="D31" s="1106"/>
      <c r="E31" s="1106"/>
      <c r="F31" s="1106"/>
      <c r="G31" s="1106"/>
      <c r="H31" s="1106"/>
      <c r="I31" s="1106"/>
      <c r="J31" s="1106"/>
      <c r="K31" s="1106"/>
      <c r="L31" s="1106"/>
      <c r="M31" s="1107"/>
      <c r="N31" s="128"/>
      <c r="O31" s="128"/>
      <c r="P31" s="135"/>
      <c r="Q31" s="466">
        <f>Q12+Q21</f>
        <v>14400000</v>
      </c>
      <c r="R31" s="145"/>
    </row>
  </sheetData>
  <mergeCells count="11">
    <mergeCell ref="R9:R10"/>
    <mergeCell ref="B11:M11"/>
    <mergeCell ref="B17:L17"/>
    <mergeCell ref="B31:M31"/>
    <mergeCell ref="A6:Q6"/>
    <mergeCell ref="A7:Q7"/>
    <mergeCell ref="A9:A10"/>
    <mergeCell ref="B9:M10"/>
    <mergeCell ref="N9:N10"/>
    <mergeCell ref="Q9:Q10"/>
    <mergeCell ref="B26:L26"/>
  </mergeCells>
  <pageMargins left="1.299212598425197" right="0.31496062992125984" top="0.94488188976377963" bottom="0.98425196850393704" header="0.31496062992125984" footer="0.31496062992125984"/>
  <pageSetup paperSize="5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20"/>
  <sheetViews>
    <sheetView tabSelected="1" view="pageBreakPreview" zoomScale="95" zoomScaleNormal="100" zoomScaleSheetLayoutView="95" workbookViewId="0">
      <selection activeCell="S8" sqref="S8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6.7109375" bestFit="1" customWidth="1"/>
    <col min="19" max="19" width="12.7109375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614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91" t="s">
        <v>7</v>
      </c>
      <c r="P9" s="491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92" t="s">
        <v>5</v>
      </c>
      <c r="P10" s="492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93">
        <v>7</v>
      </c>
      <c r="R11" s="490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12240000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12240000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12</v>
      </c>
      <c r="O14" s="200" t="s">
        <v>234</v>
      </c>
      <c r="P14" s="186"/>
      <c r="Q14" s="355">
        <f t="shared" si="0"/>
        <v>12240000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 t="shared" si="0"/>
        <v>12240000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101</v>
      </c>
      <c r="B16" s="85" t="s">
        <v>102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 t="shared" si="0"/>
        <v>12240000</v>
      </c>
      <c r="R16" s="145"/>
      <c r="S16" s="517"/>
      <c r="T16" s="543"/>
      <c r="U16" s="517"/>
      <c r="V16" s="218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 t="shared" si="0"/>
        <v>12240000</v>
      </c>
      <c r="R17" s="531" t="s">
        <v>562</v>
      </c>
      <c r="S17" s="420"/>
      <c r="T17" s="544"/>
      <c r="U17" s="420"/>
      <c r="V17" s="83"/>
    </row>
    <row r="18" spans="1:22" ht="17.100000000000001" customHeight="1" x14ac:dyDescent="0.2">
      <c r="A18" s="1"/>
      <c r="B18" s="5" t="s">
        <v>26</v>
      </c>
      <c r="C18" s="9" t="s">
        <v>611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f>SUM(N19:N19)</f>
        <v>8</v>
      </c>
      <c r="O18" s="450" t="s">
        <v>15</v>
      </c>
      <c r="P18" s="16">
        <v>1530000</v>
      </c>
      <c r="Q18" s="366">
        <f>SUM(Q19:Q19)</f>
        <v>12240000</v>
      </c>
      <c r="R18" s="531"/>
      <c r="S18" s="420"/>
      <c r="T18" s="544"/>
      <c r="U18" s="420"/>
    </row>
    <row r="19" spans="1:22" s="474" customFormat="1" ht="17.100000000000001" customHeight="1" x14ac:dyDescent="0.2">
      <c r="A19" s="475"/>
      <c r="B19" s="476"/>
      <c r="C19" s="472" t="s">
        <v>610</v>
      </c>
      <c r="D19" s="471"/>
      <c r="E19" s="477"/>
      <c r="F19" s="477"/>
      <c r="G19" s="477"/>
      <c r="H19" s="477"/>
      <c r="I19" s="477"/>
      <c r="J19" s="477"/>
      <c r="K19" s="477"/>
      <c r="L19" s="477"/>
      <c r="M19" s="471"/>
      <c r="N19" s="454">
        <v>8</v>
      </c>
      <c r="O19" s="450" t="s">
        <v>15</v>
      </c>
      <c r="P19" s="16">
        <v>1530000</v>
      </c>
      <c r="Q19" s="473">
        <f t="shared" ref="Q19" si="1">N19*P19</f>
        <v>12240000</v>
      </c>
      <c r="R19" s="475"/>
      <c r="S19" s="503"/>
      <c r="T19" s="548"/>
      <c r="U19" s="503"/>
      <c r="V19" s="479"/>
    </row>
    <row r="20" spans="1:22" s="129" customFormat="1" x14ac:dyDescent="0.2">
      <c r="A20" s="494"/>
      <c r="B20" s="1105" t="s">
        <v>204</v>
      </c>
      <c r="C20" s="1106"/>
      <c r="D20" s="1106"/>
      <c r="E20" s="1106"/>
      <c r="F20" s="1106"/>
      <c r="G20" s="1106"/>
      <c r="H20" s="1106"/>
      <c r="I20" s="1106"/>
      <c r="J20" s="1106"/>
      <c r="K20" s="1106"/>
      <c r="L20" s="1106"/>
      <c r="M20" s="1107"/>
      <c r="N20" s="128"/>
      <c r="O20" s="128"/>
      <c r="P20" s="135"/>
      <c r="Q20" s="466">
        <f>Q12</f>
        <v>12240000</v>
      </c>
      <c r="R20" s="145"/>
    </row>
  </sheetData>
  <mergeCells count="10">
    <mergeCell ref="R9:R10"/>
    <mergeCell ref="B11:M11"/>
    <mergeCell ref="B20:M20"/>
    <mergeCell ref="A6:Q6"/>
    <mergeCell ref="A7:Q7"/>
    <mergeCell ref="A9:A10"/>
    <mergeCell ref="B9:M10"/>
    <mergeCell ref="N9:N10"/>
    <mergeCell ref="Q9:Q10"/>
    <mergeCell ref="B17:L17"/>
  </mergeCells>
  <pageMargins left="1.299212598425197" right="0.31496062992125984" top="0.55118110236220474" bottom="0.59055118110236227" header="0.31496062992125984" footer="0.31496062992125984"/>
  <pageSetup paperSize="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S178"/>
  <sheetViews>
    <sheetView view="pageBreakPreview" topLeftCell="A151" zoomScaleNormal="100" zoomScaleSheetLayoutView="100" workbookViewId="0">
      <selection activeCell="R166" sqref="R166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1.570312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432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73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 t="shared" ref="Q12:Q17" si="0">Q13</f>
        <v>24480000</v>
      </c>
      <c r="R12" s="421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 t="shared" si="0"/>
        <v>24480000</v>
      </c>
      <c r="R13" s="422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 t="shared" si="0"/>
        <v>24480000</v>
      </c>
      <c r="R14" s="423"/>
    </row>
    <row r="15" spans="1:19" ht="17.100000000000001" customHeight="1" x14ac:dyDescent="0.2">
      <c r="A15" s="58" t="s">
        <v>44</v>
      </c>
      <c r="B15" s="12" t="s">
        <v>895</v>
      </c>
      <c r="C15" s="9"/>
      <c r="D15" s="5"/>
      <c r="E15" s="795"/>
      <c r="F15" s="795"/>
      <c r="G15" s="795"/>
      <c r="H15" s="795"/>
      <c r="I15" s="795"/>
      <c r="J15" s="795"/>
      <c r="K15" s="795"/>
      <c r="L15" s="795"/>
      <c r="M15" s="5"/>
      <c r="N15" s="1"/>
      <c r="O15" s="1"/>
      <c r="P15" s="10"/>
      <c r="Q15" s="361">
        <f t="shared" si="0"/>
        <v>24480000</v>
      </c>
      <c r="R15" s="793"/>
    </row>
    <row r="16" spans="1:19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798"/>
      <c r="F16" s="798"/>
      <c r="G16" s="798"/>
      <c r="H16" s="798"/>
      <c r="I16" s="798"/>
      <c r="J16" s="798"/>
      <c r="K16" s="85"/>
      <c r="L16" s="85"/>
      <c r="M16" s="798"/>
      <c r="N16" s="128"/>
      <c r="O16" s="128"/>
      <c r="P16" s="128"/>
      <c r="Q16" s="357">
        <f t="shared" si="0"/>
        <v>24480000</v>
      </c>
      <c r="R16" s="145"/>
    </row>
    <row r="17" spans="1:19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795"/>
      <c r="N17" s="1"/>
      <c r="O17" s="1"/>
      <c r="P17" s="1"/>
      <c r="Q17" s="365">
        <f t="shared" si="0"/>
        <v>24480000</v>
      </c>
      <c r="R17" s="793" t="s">
        <v>562</v>
      </c>
    </row>
    <row r="18" spans="1:19" ht="17.100000000000001" customHeight="1" x14ac:dyDescent="0.2">
      <c r="A18" s="1"/>
      <c r="B18" s="5"/>
      <c r="C18" s="9" t="s">
        <v>232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>
        <v>16</v>
      </c>
      <c r="O18" s="450" t="s">
        <v>15</v>
      </c>
      <c r="P18" s="16">
        <v>1530000</v>
      </c>
      <c r="Q18" s="366">
        <f t="shared" ref="Q18" si="1">N18*P18</f>
        <v>24480000</v>
      </c>
      <c r="R18" s="793"/>
    </row>
    <row r="19" spans="1:19" ht="17.100000000000001" customHeight="1" x14ac:dyDescent="0.2">
      <c r="A19" s="1"/>
      <c r="B19" s="5"/>
      <c r="C19" s="9"/>
      <c r="D19" s="5"/>
      <c r="E19" s="5"/>
      <c r="F19" s="5"/>
      <c r="G19" s="5"/>
      <c r="H19" s="5"/>
      <c r="I19" s="5"/>
      <c r="J19" s="5"/>
      <c r="K19" s="5"/>
      <c r="L19" s="5"/>
      <c r="M19" s="5"/>
      <c r="N19" s="450"/>
      <c r="O19" s="450"/>
      <c r="P19" s="16"/>
      <c r="Q19" s="366"/>
      <c r="R19" s="793"/>
    </row>
    <row r="20" spans="1:19" s="181" customFormat="1" ht="17.100000000000001" customHeight="1" x14ac:dyDescent="0.2">
      <c r="A20" s="178" t="s">
        <v>53</v>
      </c>
      <c r="B20" s="177" t="s">
        <v>54</v>
      </c>
      <c r="C20" s="177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188"/>
      <c r="O20" s="188"/>
      <c r="P20" s="188"/>
      <c r="Q20" s="387">
        <f>Q21+Q44+Q56+Q68+Q80</f>
        <v>53631000</v>
      </c>
      <c r="R20" s="421"/>
      <c r="S20" s="513"/>
    </row>
    <row r="21" spans="1:19" s="192" customFormat="1" ht="17.100000000000001" customHeight="1" x14ac:dyDescent="0.2">
      <c r="A21" s="168">
        <v>3111</v>
      </c>
      <c r="B21" s="166" t="s">
        <v>427</v>
      </c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93"/>
      <c r="O21" s="193"/>
      <c r="P21" s="193"/>
      <c r="Q21" s="389">
        <f>Q22</f>
        <v>12020000</v>
      </c>
      <c r="R21" s="431"/>
      <c r="S21" s="520"/>
    </row>
    <row r="22" spans="1:19" s="187" customFormat="1" ht="17.100000000000001" customHeight="1" x14ac:dyDescent="0.2">
      <c r="A22" s="195" t="s">
        <v>375</v>
      </c>
      <c r="B22" s="184" t="s">
        <v>294</v>
      </c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200">
        <v>12</v>
      </c>
      <c r="O22" s="200" t="s">
        <v>234</v>
      </c>
      <c r="P22" s="186"/>
      <c r="Q22" s="355">
        <f>Q23</f>
        <v>12020000</v>
      </c>
      <c r="R22" s="423"/>
      <c r="S22" s="515"/>
    </row>
    <row r="23" spans="1:19" s="59" customFormat="1" ht="17.100000000000001" customHeight="1" x14ac:dyDescent="0.2">
      <c r="A23" s="60" t="s">
        <v>51</v>
      </c>
      <c r="B23" s="253" t="s">
        <v>52</v>
      </c>
      <c r="C23" s="817"/>
      <c r="D23" s="817"/>
      <c r="E23" s="817"/>
      <c r="F23" s="817"/>
      <c r="G23" s="817"/>
      <c r="H23" s="817"/>
      <c r="I23" s="817"/>
      <c r="J23" s="817"/>
      <c r="K23" s="817"/>
      <c r="L23" s="817"/>
      <c r="M23" s="817"/>
      <c r="N23" s="46"/>
      <c r="O23" s="46"/>
      <c r="P23" s="46"/>
      <c r="Q23" s="356">
        <f>Q24+Q29+Q34+Q39</f>
        <v>12020000</v>
      </c>
      <c r="R23" s="424"/>
      <c r="S23" s="821"/>
    </row>
    <row r="24" spans="1:19" s="129" customFormat="1" ht="17.100000000000001" customHeight="1" x14ac:dyDescent="0.2">
      <c r="A24" s="137" t="s">
        <v>17</v>
      </c>
      <c r="B24" s="1072" t="s">
        <v>122</v>
      </c>
      <c r="C24" s="1073"/>
      <c r="D24" s="1073"/>
      <c r="E24" s="1073"/>
      <c r="F24" s="1073"/>
      <c r="G24" s="819"/>
      <c r="H24" s="819"/>
      <c r="I24" s="819"/>
      <c r="J24" s="819"/>
      <c r="K24" s="819"/>
      <c r="L24" s="819"/>
      <c r="M24" s="819"/>
      <c r="N24" s="137"/>
      <c r="O24" s="137"/>
      <c r="P24" s="137"/>
      <c r="Q24" s="357">
        <f>Q25</f>
        <v>4200000</v>
      </c>
      <c r="R24" s="145"/>
      <c r="S24" s="517"/>
    </row>
    <row r="25" spans="1:19" ht="17.100000000000001" customHeight="1" x14ac:dyDescent="0.35">
      <c r="A25" s="44">
        <v>521115</v>
      </c>
      <c r="B25" s="24" t="s">
        <v>228</v>
      </c>
      <c r="C25" s="253"/>
      <c r="D25" s="253"/>
      <c r="E25" s="253"/>
      <c r="F25" s="253"/>
      <c r="G25" s="45"/>
      <c r="H25" s="45"/>
      <c r="I25" s="45"/>
      <c r="J25" s="45"/>
      <c r="K25" s="45"/>
      <c r="L25" s="45"/>
      <c r="M25" s="45"/>
      <c r="N25" s="44"/>
      <c r="O25" s="44"/>
      <c r="P25" s="44"/>
      <c r="Q25" s="417">
        <f>Q26</f>
        <v>4200000</v>
      </c>
      <c r="R25" s="454" t="s">
        <v>571</v>
      </c>
      <c r="S25" s="518"/>
    </row>
    <row r="26" spans="1:19" ht="17.100000000000001" customHeight="1" x14ac:dyDescent="0.2">
      <c r="A26" s="44"/>
      <c r="B26" s="49" t="s">
        <v>19</v>
      </c>
      <c r="C26" s="25" t="s">
        <v>25</v>
      </c>
      <c r="D26" s="25"/>
      <c r="E26" s="25"/>
      <c r="F26" s="25"/>
      <c r="G26" s="25"/>
      <c r="H26" s="25"/>
      <c r="I26" s="25"/>
      <c r="J26" s="25"/>
      <c r="K26" s="45"/>
      <c r="L26" s="45"/>
      <c r="M26" s="45"/>
      <c r="N26" s="28"/>
      <c r="O26" s="28"/>
      <c r="P26" s="32"/>
      <c r="Q26" s="390">
        <f>SUM(Q27:Q27)</f>
        <v>4200000</v>
      </c>
      <c r="R26" s="814"/>
      <c r="S26" s="420"/>
    </row>
    <row r="27" spans="1:19" ht="17.100000000000001" customHeight="1" x14ac:dyDescent="0.2">
      <c r="A27" s="44"/>
      <c r="B27" s="25"/>
      <c r="C27" s="9" t="s">
        <v>232</v>
      </c>
      <c r="D27" s="25"/>
      <c r="E27" s="25"/>
      <c r="F27" s="25"/>
      <c r="G27" s="25" t="s">
        <v>9</v>
      </c>
      <c r="H27" s="45">
        <v>1</v>
      </c>
      <c r="I27" s="45" t="s">
        <v>10</v>
      </c>
      <c r="J27" s="45" t="s">
        <v>11</v>
      </c>
      <c r="K27" s="45">
        <v>12</v>
      </c>
      <c r="L27" s="45" t="s">
        <v>13</v>
      </c>
      <c r="M27" s="45" t="s">
        <v>14</v>
      </c>
      <c r="N27" s="44">
        <f>H27*K27</f>
        <v>12</v>
      </c>
      <c r="O27" s="44" t="s">
        <v>23</v>
      </c>
      <c r="P27" s="32">
        <v>350000</v>
      </c>
      <c r="Q27" s="390">
        <f>N27*P27</f>
        <v>4200000</v>
      </c>
      <c r="R27" s="814"/>
      <c r="S27" s="420"/>
    </row>
    <row r="28" spans="1:19" ht="17.100000000000001" customHeight="1" x14ac:dyDescent="0.2">
      <c r="A28" s="44"/>
      <c r="B28" s="25"/>
      <c r="C28" s="9"/>
      <c r="D28" s="25"/>
      <c r="E28" s="25"/>
      <c r="F28" s="25"/>
      <c r="G28" s="25"/>
      <c r="H28" s="45"/>
      <c r="I28" s="45"/>
      <c r="J28" s="45"/>
      <c r="K28" s="45"/>
      <c r="L28" s="45"/>
      <c r="M28" s="45"/>
      <c r="N28" s="44"/>
      <c r="O28" s="44"/>
      <c r="P28" s="32"/>
      <c r="Q28" s="390"/>
      <c r="R28" s="814"/>
      <c r="S28" s="420"/>
    </row>
    <row r="29" spans="1:19" s="129" customFormat="1" ht="17.100000000000001" customHeight="1" x14ac:dyDescent="0.2">
      <c r="A29" s="137" t="s">
        <v>50</v>
      </c>
      <c r="B29" s="65" t="s">
        <v>37</v>
      </c>
      <c r="C29" s="141"/>
      <c r="D29" s="65"/>
      <c r="E29" s="819"/>
      <c r="F29" s="819"/>
      <c r="G29" s="819"/>
      <c r="H29" s="819"/>
      <c r="I29" s="819"/>
      <c r="J29" s="819"/>
      <c r="K29" s="819"/>
      <c r="L29" s="819"/>
      <c r="M29" s="819"/>
      <c r="N29" s="67"/>
      <c r="O29" s="67"/>
      <c r="P29" s="67"/>
      <c r="Q29" s="375">
        <f>Q30</f>
        <v>5000000</v>
      </c>
      <c r="R29" s="145"/>
      <c r="S29" s="517"/>
    </row>
    <row r="30" spans="1:19" s="54" customFormat="1" ht="17.100000000000001" customHeight="1" x14ac:dyDescent="0.35">
      <c r="A30" s="51">
        <v>521811</v>
      </c>
      <c r="B30" s="24" t="s">
        <v>49</v>
      </c>
      <c r="C30" s="52"/>
      <c r="D30" s="49"/>
      <c r="E30" s="455"/>
      <c r="F30" s="455"/>
      <c r="G30" s="455"/>
      <c r="H30" s="455"/>
      <c r="I30" s="455"/>
      <c r="J30" s="455"/>
      <c r="K30" s="455"/>
      <c r="L30" s="455"/>
      <c r="M30" s="455"/>
      <c r="N30" s="68"/>
      <c r="O30" s="68"/>
      <c r="P30" s="68"/>
      <c r="Q30" s="391">
        <f>SUM(Q32:Q32)</f>
        <v>5000000</v>
      </c>
      <c r="R30" s="454" t="s">
        <v>571</v>
      </c>
      <c r="S30" s="518"/>
    </row>
    <row r="31" spans="1:19" s="54" customFormat="1" ht="17.100000000000001" customHeight="1" x14ac:dyDescent="0.2">
      <c r="A31" s="68"/>
      <c r="B31" s="49" t="s">
        <v>19</v>
      </c>
      <c r="C31" s="52" t="s">
        <v>900</v>
      </c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51"/>
      <c r="O31" s="51"/>
      <c r="P31" s="48"/>
      <c r="Q31" s="392"/>
      <c r="R31" s="433"/>
      <c r="S31" s="522"/>
    </row>
    <row r="32" spans="1:19" s="54" customFormat="1" ht="17.100000000000001" customHeight="1" x14ac:dyDescent="0.2">
      <c r="A32" s="68"/>
      <c r="B32" s="49"/>
      <c r="C32" s="9" t="s">
        <v>232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>
        <v>1</v>
      </c>
      <c r="O32" s="51" t="s">
        <v>366</v>
      </c>
      <c r="P32" s="48">
        <v>5000000</v>
      </c>
      <c r="Q32" s="392">
        <f>N32*P32</f>
        <v>5000000</v>
      </c>
      <c r="R32" s="433"/>
      <c r="S32" s="522"/>
    </row>
    <row r="33" spans="1:19" s="54" customFormat="1" ht="17.100000000000001" customHeight="1" x14ac:dyDescent="0.2">
      <c r="A33" s="68"/>
      <c r="B33" s="49"/>
      <c r="C33" s="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/>
      <c r="O33" s="51"/>
      <c r="P33" s="48"/>
      <c r="Q33" s="392"/>
      <c r="R33" s="433"/>
      <c r="S33" s="522"/>
    </row>
    <row r="34" spans="1:19" s="147" customFormat="1" ht="17.100000000000001" customHeight="1" x14ac:dyDescent="0.2">
      <c r="A34" s="145" t="s">
        <v>229</v>
      </c>
      <c r="B34" s="142" t="s">
        <v>230</v>
      </c>
      <c r="C34" s="143"/>
      <c r="D34" s="142"/>
      <c r="E34" s="142"/>
      <c r="F34" s="142"/>
      <c r="G34" s="142"/>
      <c r="H34" s="144"/>
      <c r="I34" s="144"/>
      <c r="J34" s="144"/>
      <c r="K34" s="144"/>
      <c r="L34" s="144"/>
      <c r="M34" s="144"/>
      <c r="N34" s="145"/>
      <c r="O34" s="145"/>
      <c r="P34" s="146"/>
      <c r="Q34" s="395">
        <f>Q35</f>
        <v>1200000</v>
      </c>
      <c r="R34" s="145"/>
      <c r="S34" s="517"/>
    </row>
    <row r="35" spans="1:19" ht="17.100000000000001" customHeight="1" x14ac:dyDescent="0.35">
      <c r="A35" s="44">
        <v>521119</v>
      </c>
      <c r="B35" s="24" t="s">
        <v>56</v>
      </c>
      <c r="C35" s="52"/>
      <c r="D35" s="25"/>
      <c r="E35" s="25"/>
      <c r="F35" s="25"/>
      <c r="G35" s="25"/>
      <c r="H35" s="45"/>
      <c r="I35" s="45"/>
      <c r="J35" s="45"/>
      <c r="K35" s="45"/>
      <c r="L35" s="45"/>
      <c r="M35" s="45"/>
      <c r="N35" s="44"/>
      <c r="O35" s="44"/>
      <c r="P35" s="32"/>
      <c r="Q35" s="394">
        <f>SUM(Q37:Q37)</f>
        <v>1200000</v>
      </c>
      <c r="R35" s="454" t="s">
        <v>571</v>
      </c>
      <c r="S35" s="518"/>
    </row>
    <row r="36" spans="1:19" ht="17.100000000000001" customHeight="1" x14ac:dyDescent="0.2">
      <c r="A36" s="28"/>
      <c r="B36" s="49" t="s">
        <v>19</v>
      </c>
      <c r="C36" s="49" t="s">
        <v>231</v>
      </c>
      <c r="D36" s="25"/>
      <c r="E36" s="25"/>
      <c r="F36" s="25"/>
      <c r="G36" s="25"/>
      <c r="H36" s="45"/>
      <c r="I36" s="45"/>
      <c r="J36" s="45"/>
      <c r="K36" s="45"/>
      <c r="L36" s="45"/>
      <c r="M36" s="45"/>
      <c r="N36" s="44"/>
      <c r="O36" s="44"/>
      <c r="P36" s="32"/>
      <c r="Q36" s="390"/>
      <c r="R36" s="814"/>
      <c r="S36" s="420"/>
    </row>
    <row r="37" spans="1:19" ht="17.100000000000001" customHeight="1" x14ac:dyDescent="0.2">
      <c r="A37" s="28"/>
      <c r="B37" s="25"/>
      <c r="C37" s="52" t="s">
        <v>232</v>
      </c>
      <c r="D37" s="49" t="s">
        <v>118</v>
      </c>
      <c r="E37" s="25">
        <v>1</v>
      </c>
      <c r="F37" s="49" t="s">
        <v>233</v>
      </c>
      <c r="G37" s="455" t="s">
        <v>11</v>
      </c>
      <c r="H37" s="45">
        <v>12</v>
      </c>
      <c r="I37" s="455" t="s">
        <v>234</v>
      </c>
      <c r="J37" s="455" t="s">
        <v>119</v>
      </c>
      <c r="K37" s="45"/>
      <c r="L37" s="45"/>
      <c r="M37" s="45"/>
      <c r="N37" s="44">
        <f>E37*H37</f>
        <v>12</v>
      </c>
      <c r="O37" s="51" t="s">
        <v>233</v>
      </c>
      <c r="P37" s="32">
        <v>100000</v>
      </c>
      <c r="Q37" s="390">
        <f>N37*P37</f>
        <v>1200000</v>
      </c>
      <c r="R37" s="814"/>
      <c r="S37" s="420"/>
    </row>
    <row r="38" spans="1:19" ht="17.100000000000001" customHeight="1" x14ac:dyDescent="0.2">
      <c r="A38" s="28"/>
      <c r="B38" s="25"/>
      <c r="C38" s="52"/>
      <c r="D38" s="49"/>
      <c r="E38" s="25"/>
      <c r="F38" s="49"/>
      <c r="G38" s="455"/>
      <c r="H38" s="45"/>
      <c r="I38" s="455"/>
      <c r="J38" s="455"/>
      <c r="K38" s="45"/>
      <c r="L38" s="45"/>
      <c r="M38" s="45"/>
      <c r="N38" s="44"/>
      <c r="O38" s="51"/>
      <c r="P38" s="32"/>
      <c r="Q38" s="390"/>
      <c r="R38" s="814"/>
      <c r="S38" s="420"/>
    </row>
    <row r="39" spans="1:19" s="129" customFormat="1" ht="17.100000000000001" customHeight="1" x14ac:dyDescent="0.2">
      <c r="A39" s="137" t="s">
        <v>783</v>
      </c>
      <c r="B39" s="65" t="s">
        <v>634</v>
      </c>
      <c r="C39" s="141"/>
      <c r="D39" s="65"/>
      <c r="E39" s="819"/>
      <c r="F39" s="819"/>
      <c r="G39" s="819"/>
      <c r="H39" s="819"/>
      <c r="I39" s="819"/>
      <c r="J39" s="819"/>
      <c r="K39" s="819"/>
      <c r="L39" s="819"/>
      <c r="M39" s="819"/>
      <c r="N39" s="67"/>
      <c r="O39" s="67"/>
      <c r="P39" s="67"/>
      <c r="Q39" s="375">
        <f>Q40</f>
        <v>1620000</v>
      </c>
      <c r="R39" s="145"/>
      <c r="S39" s="517"/>
    </row>
    <row r="40" spans="1:19" ht="17.100000000000001" customHeight="1" x14ac:dyDescent="0.35">
      <c r="A40" s="44">
        <v>521119</v>
      </c>
      <c r="B40" s="24" t="s">
        <v>55</v>
      </c>
      <c r="C40" s="29"/>
      <c r="D40" s="25"/>
      <c r="E40" s="45"/>
      <c r="F40" s="45"/>
      <c r="G40" s="45"/>
      <c r="H40" s="45"/>
      <c r="I40" s="45"/>
      <c r="J40" s="45"/>
      <c r="K40" s="45"/>
      <c r="L40" s="45"/>
      <c r="M40" s="45"/>
      <c r="N40" s="28"/>
      <c r="O40" s="28"/>
      <c r="P40" s="28"/>
      <c r="Q40" s="394">
        <f>Q41</f>
        <v>1620000</v>
      </c>
      <c r="R40" s="454" t="s">
        <v>571</v>
      </c>
      <c r="S40" s="518"/>
    </row>
    <row r="41" spans="1:19" ht="17.100000000000001" customHeight="1" x14ac:dyDescent="0.2">
      <c r="A41" s="44"/>
      <c r="B41" s="49" t="s">
        <v>19</v>
      </c>
      <c r="C41" s="49" t="s">
        <v>635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8"/>
      <c r="O41" s="68"/>
      <c r="P41" s="266"/>
      <c r="Q41" s="390">
        <f>SUM(Q42:Q42)</f>
        <v>1620000</v>
      </c>
      <c r="R41" s="814"/>
      <c r="S41" s="420"/>
    </row>
    <row r="42" spans="1:19" s="54" customFormat="1" ht="17.100000000000001" customHeight="1" x14ac:dyDescent="0.2">
      <c r="A42" s="68"/>
      <c r="B42" s="49"/>
      <c r="C42" s="9" t="s">
        <v>232</v>
      </c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51">
        <v>12</v>
      </c>
      <c r="O42" s="51" t="s">
        <v>636</v>
      </c>
      <c r="P42" s="48">
        <v>135000</v>
      </c>
      <c r="Q42" s="392">
        <f>N42*P42</f>
        <v>1620000</v>
      </c>
      <c r="R42" s="433"/>
      <c r="S42" s="522"/>
    </row>
    <row r="43" spans="1:19" s="54" customFormat="1" ht="17.100000000000001" customHeight="1" x14ac:dyDescent="0.2">
      <c r="A43" s="68"/>
      <c r="B43" s="49"/>
      <c r="C43" s="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51"/>
      <c r="O43" s="51"/>
      <c r="P43" s="48"/>
      <c r="Q43" s="392"/>
      <c r="R43" s="433"/>
      <c r="S43" s="522"/>
    </row>
    <row r="44" spans="1:19" s="192" customFormat="1" ht="17.100000000000001" customHeight="1" x14ac:dyDescent="0.2">
      <c r="A44" s="168">
        <v>3114</v>
      </c>
      <c r="B44" s="166" t="s">
        <v>389</v>
      </c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93"/>
      <c r="O44" s="193"/>
      <c r="P44" s="193"/>
      <c r="Q44" s="389">
        <f>Q45</f>
        <v>11021000</v>
      </c>
      <c r="R44" s="431"/>
      <c r="S44" s="520"/>
    </row>
    <row r="45" spans="1:19" s="187" customFormat="1" ht="17.100000000000001" customHeight="1" x14ac:dyDescent="0.2">
      <c r="A45" s="195" t="s">
        <v>390</v>
      </c>
      <c r="B45" s="184" t="s">
        <v>391</v>
      </c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200">
        <v>12</v>
      </c>
      <c r="O45" s="200" t="s">
        <v>234</v>
      </c>
      <c r="P45" s="186"/>
      <c r="Q45" s="355">
        <f>Q46</f>
        <v>11021000</v>
      </c>
      <c r="R45" s="423"/>
      <c r="S45" s="515"/>
    </row>
    <row r="46" spans="1:19" s="54" customFormat="1" ht="17.100000000000001" customHeight="1" x14ac:dyDescent="0.2">
      <c r="A46" s="62" t="s">
        <v>51</v>
      </c>
      <c r="B46" s="253" t="s">
        <v>52</v>
      </c>
      <c r="C46" s="455"/>
      <c r="D46" s="455"/>
      <c r="E46" s="455"/>
      <c r="F46" s="455"/>
      <c r="G46" s="455"/>
      <c r="H46" s="455"/>
      <c r="I46" s="455"/>
      <c r="J46" s="455"/>
      <c r="K46" s="455"/>
      <c r="L46" s="455"/>
      <c r="M46" s="455"/>
      <c r="N46" s="46"/>
      <c r="O46" s="46"/>
      <c r="P46" s="51"/>
      <c r="Q46" s="356">
        <f>Q47</f>
        <v>11021000</v>
      </c>
      <c r="R46" s="454"/>
      <c r="S46" s="518"/>
    </row>
    <row r="47" spans="1:19" s="129" customFormat="1" ht="17.100000000000001" customHeight="1" x14ac:dyDescent="0.2">
      <c r="A47" s="137" t="s">
        <v>392</v>
      </c>
      <c r="B47" s="65" t="s">
        <v>393</v>
      </c>
      <c r="C47" s="141"/>
      <c r="D47" s="65"/>
      <c r="E47" s="819"/>
      <c r="F47" s="819"/>
      <c r="G47" s="819"/>
      <c r="H47" s="819"/>
      <c r="I47" s="819"/>
      <c r="J47" s="819"/>
      <c r="K47" s="819"/>
      <c r="L47" s="819"/>
      <c r="M47" s="819"/>
      <c r="N47" s="67"/>
      <c r="O47" s="67"/>
      <c r="P47" s="67"/>
      <c r="Q47" s="375">
        <f>Q48</f>
        <v>11021000</v>
      </c>
      <c r="R47" s="145"/>
      <c r="S47" s="517"/>
    </row>
    <row r="48" spans="1:19" ht="17.100000000000001" customHeight="1" x14ac:dyDescent="0.35">
      <c r="A48" s="44">
        <v>521119</v>
      </c>
      <c r="B48" s="24" t="s">
        <v>55</v>
      </c>
      <c r="C48" s="29"/>
      <c r="D48" s="25"/>
      <c r="E48" s="45"/>
      <c r="F48" s="45"/>
      <c r="G48" s="45"/>
      <c r="H48" s="45"/>
      <c r="I48" s="45"/>
      <c r="J48" s="45"/>
      <c r="K48" s="45"/>
      <c r="L48" s="45"/>
      <c r="M48" s="45"/>
      <c r="N48" s="28"/>
      <c r="O48" s="28"/>
      <c r="P48" s="28"/>
      <c r="Q48" s="394">
        <f>Q49+Q52</f>
        <v>11021000</v>
      </c>
      <c r="R48" s="454" t="s">
        <v>562</v>
      </c>
      <c r="S48" s="518"/>
    </row>
    <row r="49" spans="1:19" ht="17.100000000000001" customHeight="1" x14ac:dyDescent="0.2">
      <c r="A49" s="44"/>
      <c r="B49" s="49" t="s">
        <v>19</v>
      </c>
      <c r="C49" s="49" t="s">
        <v>394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8"/>
      <c r="O49" s="28"/>
      <c r="P49" s="28"/>
      <c r="Q49" s="390">
        <f>Q50</f>
        <v>2565000</v>
      </c>
      <c r="R49" s="814"/>
      <c r="S49" s="420"/>
    </row>
    <row r="50" spans="1:19" ht="17.100000000000001" customHeight="1" x14ac:dyDescent="0.2">
      <c r="A50" s="28"/>
      <c r="B50" s="25"/>
      <c r="C50" s="49" t="s">
        <v>400</v>
      </c>
      <c r="D50" s="25"/>
      <c r="E50" s="25"/>
      <c r="F50" s="25"/>
      <c r="G50" s="25"/>
      <c r="H50" s="45"/>
      <c r="I50" s="45"/>
      <c r="J50" s="45"/>
      <c r="K50" s="45"/>
      <c r="L50" s="45"/>
      <c r="M50" s="45"/>
      <c r="N50" s="44"/>
      <c r="O50" s="44"/>
      <c r="P50" s="32"/>
      <c r="Q50" s="390">
        <f>SUM(Q51:Q51)</f>
        <v>2565000</v>
      </c>
      <c r="R50" s="814"/>
      <c r="S50" s="420"/>
    </row>
    <row r="51" spans="1:19" s="54" customFormat="1" ht="17.100000000000001" customHeight="1" x14ac:dyDescent="0.2">
      <c r="A51" s="68"/>
      <c r="B51" s="49"/>
      <c r="C51" s="9" t="s">
        <v>232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>
        <v>19</v>
      </c>
      <c r="O51" s="51" t="s">
        <v>38</v>
      </c>
      <c r="P51" s="48">
        <v>135000</v>
      </c>
      <c r="Q51" s="392">
        <f>N51*P51</f>
        <v>2565000</v>
      </c>
      <c r="R51" s="433"/>
      <c r="S51" s="522"/>
    </row>
    <row r="52" spans="1:19" ht="17.100000000000001" customHeight="1" x14ac:dyDescent="0.2">
      <c r="A52" s="28"/>
      <c r="B52" s="49" t="s">
        <v>19</v>
      </c>
      <c r="C52" s="49" t="s">
        <v>401</v>
      </c>
      <c r="D52" s="25"/>
      <c r="E52" s="25"/>
      <c r="F52" s="25"/>
      <c r="G52" s="25"/>
      <c r="H52" s="45"/>
      <c r="I52" s="45"/>
      <c r="J52" s="45"/>
      <c r="K52" s="45"/>
      <c r="L52" s="45"/>
      <c r="M52" s="45"/>
      <c r="N52" s="44"/>
      <c r="O52" s="44"/>
      <c r="P52" s="32"/>
      <c r="Q52" s="390">
        <f>Q53</f>
        <v>8456000</v>
      </c>
      <c r="R52" s="814"/>
      <c r="S52" s="420"/>
    </row>
    <row r="53" spans="1:19" ht="17.100000000000001" customHeight="1" x14ac:dyDescent="0.2">
      <c r="A53" s="28"/>
      <c r="B53" s="25"/>
      <c r="C53" s="49" t="s">
        <v>402</v>
      </c>
      <c r="D53" s="25"/>
      <c r="E53" s="25"/>
      <c r="F53" s="25"/>
      <c r="G53" s="25"/>
      <c r="H53" s="45"/>
      <c r="I53" s="45"/>
      <c r="J53" s="45"/>
      <c r="K53" s="45"/>
      <c r="L53" s="45"/>
      <c r="M53" s="45"/>
      <c r="N53" s="44"/>
      <c r="O53" s="44"/>
      <c r="P53" s="32"/>
      <c r="Q53" s="390">
        <f>SUM(Q54:Q54)</f>
        <v>8456000</v>
      </c>
      <c r="R53" s="814"/>
      <c r="S53" s="420"/>
    </row>
    <row r="54" spans="1:19" s="54" customFormat="1" ht="17.100000000000001" customHeight="1" x14ac:dyDescent="0.2">
      <c r="A54" s="68"/>
      <c r="B54" s="49"/>
      <c r="C54" s="9" t="s">
        <v>232</v>
      </c>
      <c r="D54" s="49" t="s">
        <v>118</v>
      </c>
      <c r="E54" s="49">
        <v>2</v>
      </c>
      <c r="F54" s="49" t="s">
        <v>213</v>
      </c>
      <c r="G54" s="49" t="s">
        <v>11</v>
      </c>
      <c r="H54" s="49">
        <v>4</v>
      </c>
      <c r="I54" s="49" t="s">
        <v>403</v>
      </c>
      <c r="J54" s="49" t="s">
        <v>119</v>
      </c>
      <c r="K54" s="49"/>
      <c r="L54" s="49"/>
      <c r="M54" s="49"/>
      <c r="N54" s="51">
        <f>E54*H54</f>
        <v>8</v>
      </c>
      <c r="O54" s="51" t="s">
        <v>16</v>
      </c>
      <c r="P54" s="48">
        <v>1057000</v>
      </c>
      <c r="Q54" s="392">
        <f>N54*P54</f>
        <v>8456000</v>
      </c>
      <c r="R54" s="433"/>
      <c r="S54" s="522"/>
    </row>
    <row r="55" spans="1:19" s="54" customFormat="1" ht="17.100000000000001" customHeight="1" x14ac:dyDescent="0.2">
      <c r="A55" s="68"/>
      <c r="B55" s="49"/>
      <c r="C55" s="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51"/>
      <c r="O55" s="51"/>
      <c r="P55" s="48"/>
      <c r="Q55" s="392"/>
      <c r="R55" s="433"/>
      <c r="S55" s="522"/>
    </row>
    <row r="56" spans="1:19" s="192" customFormat="1" ht="17.100000000000001" customHeight="1" x14ac:dyDescent="0.2">
      <c r="A56" s="168">
        <v>3115</v>
      </c>
      <c r="B56" s="166" t="s">
        <v>412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93"/>
      <c r="O56" s="193"/>
      <c r="P56" s="193"/>
      <c r="Q56" s="389">
        <f>Q57</f>
        <v>11696000</v>
      </c>
      <c r="R56" s="431"/>
      <c r="S56" s="520"/>
    </row>
    <row r="57" spans="1:19" s="187" customFormat="1" ht="17.100000000000001" customHeight="1" x14ac:dyDescent="0.2">
      <c r="A57" s="195" t="s">
        <v>411</v>
      </c>
      <c r="B57" s="184" t="s">
        <v>413</v>
      </c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200">
        <v>12</v>
      </c>
      <c r="O57" s="200" t="s">
        <v>234</v>
      </c>
      <c r="P57" s="186"/>
      <c r="Q57" s="355">
        <f>Q58</f>
        <v>11696000</v>
      </c>
      <c r="R57" s="423"/>
      <c r="S57" s="515"/>
    </row>
    <row r="58" spans="1:19" s="54" customFormat="1" ht="17.100000000000001" customHeight="1" x14ac:dyDescent="0.2">
      <c r="A58" s="62" t="s">
        <v>51</v>
      </c>
      <c r="B58" s="253" t="s">
        <v>52</v>
      </c>
      <c r="C58" s="455"/>
      <c r="D58" s="455"/>
      <c r="E58" s="455"/>
      <c r="F58" s="455"/>
      <c r="G58" s="455"/>
      <c r="H58" s="455"/>
      <c r="I58" s="455"/>
      <c r="J58" s="455"/>
      <c r="K58" s="455"/>
      <c r="L58" s="455"/>
      <c r="M58" s="455"/>
      <c r="N58" s="46"/>
      <c r="O58" s="46"/>
      <c r="P58" s="51"/>
      <c r="Q58" s="356">
        <f>Q59</f>
        <v>11696000</v>
      </c>
      <c r="R58" s="454"/>
      <c r="S58" s="518"/>
    </row>
    <row r="59" spans="1:19" s="129" customFormat="1" ht="17.100000000000001" customHeight="1" x14ac:dyDescent="0.2">
      <c r="A59" s="137" t="s">
        <v>414</v>
      </c>
      <c r="B59" s="65" t="s">
        <v>415</v>
      </c>
      <c r="C59" s="141"/>
      <c r="D59" s="65"/>
      <c r="E59" s="819"/>
      <c r="F59" s="819"/>
      <c r="G59" s="819"/>
      <c r="H59" s="819"/>
      <c r="I59" s="819"/>
      <c r="J59" s="819"/>
      <c r="K59" s="819"/>
      <c r="L59" s="819"/>
      <c r="M59" s="819"/>
      <c r="N59" s="67"/>
      <c r="O59" s="67"/>
      <c r="P59" s="67"/>
      <c r="Q59" s="375">
        <f>Q60</f>
        <v>11696000</v>
      </c>
      <c r="R59" s="145"/>
      <c r="S59" s="517"/>
    </row>
    <row r="60" spans="1:19" ht="17.100000000000001" customHeight="1" x14ac:dyDescent="0.35">
      <c r="A60" s="44">
        <v>521119</v>
      </c>
      <c r="B60" s="24" t="s">
        <v>55</v>
      </c>
      <c r="C60" s="29"/>
      <c r="D60" s="25"/>
      <c r="E60" s="45"/>
      <c r="F60" s="45"/>
      <c r="G60" s="45"/>
      <c r="H60" s="45"/>
      <c r="I60" s="45"/>
      <c r="J60" s="45"/>
      <c r="K60" s="45"/>
      <c r="L60" s="45"/>
      <c r="M60" s="45"/>
      <c r="N60" s="28"/>
      <c r="O60" s="28"/>
      <c r="P60" s="28"/>
      <c r="Q60" s="394">
        <f>Q61+Q64</f>
        <v>11696000</v>
      </c>
      <c r="R60" s="454" t="s">
        <v>562</v>
      </c>
      <c r="S60" s="518"/>
    </row>
    <row r="61" spans="1:19" ht="17.100000000000001" customHeight="1" x14ac:dyDescent="0.2">
      <c r="A61" s="44"/>
      <c r="B61" s="49" t="s">
        <v>19</v>
      </c>
      <c r="C61" s="49" t="s">
        <v>394</v>
      </c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8"/>
      <c r="O61" s="28"/>
      <c r="P61" s="28"/>
      <c r="Q61" s="390">
        <f>Q62</f>
        <v>3240000</v>
      </c>
      <c r="R61" s="814"/>
      <c r="S61" s="420"/>
    </row>
    <row r="62" spans="1:19" ht="17.100000000000001" customHeight="1" x14ac:dyDescent="0.2">
      <c r="A62" s="28"/>
      <c r="B62" s="25"/>
      <c r="C62" s="49" t="s">
        <v>400</v>
      </c>
      <c r="D62" s="25"/>
      <c r="E62" s="25"/>
      <c r="F62" s="25"/>
      <c r="G62" s="25"/>
      <c r="H62" s="45"/>
      <c r="I62" s="45"/>
      <c r="J62" s="45"/>
      <c r="K62" s="45"/>
      <c r="L62" s="45"/>
      <c r="M62" s="45"/>
      <c r="N62" s="44"/>
      <c r="O62" s="44"/>
      <c r="P62" s="32"/>
      <c r="Q62" s="390">
        <f>SUM(Q63:Q63)</f>
        <v>3240000</v>
      </c>
      <c r="R62" s="814"/>
      <c r="S62" s="420"/>
    </row>
    <row r="63" spans="1:19" s="54" customFormat="1" ht="17.100000000000001" customHeight="1" x14ac:dyDescent="0.2">
      <c r="A63" s="68"/>
      <c r="B63" s="49"/>
      <c r="C63" s="9" t="s">
        <v>232</v>
      </c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>
        <v>24</v>
      </c>
      <c r="O63" s="51" t="s">
        <v>38</v>
      </c>
      <c r="P63" s="48">
        <v>135000</v>
      </c>
      <c r="Q63" s="392">
        <f>N63*P63</f>
        <v>3240000</v>
      </c>
      <c r="R63" s="433"/>
      <c r="S63" s="522"/>
    </row>
    <row r="64" spans="1:19" ht="17.100000000000001" customHeight="1" x14ac:dyDescent="0.2">
      <c r="A64" s="28"/>
      <c r="B64" s="49" t="s">
        <v>19</v>
      </c>
      <c r="C64" s="49" t="s">
        <v>401</v>
      </c>
      <c r="D64" s="25"/>
      <c r="E64" s="25"/>
      <c r="F64" s="25"/>
      <c r="G64" s="25"/>
      <c r="H64" s="45"/>
      <c r="I64" s="45"/>
      <c r="J64" s="45"/>
      <c r="K64" s="45"/>
      <c r="L64" s="45"/>
      <c r="M64" s="45"/>
      <c r="N64" s="44"/>
      <c r="O64" s="44"/>
      <c r="P64" s="32"/>
      <c r="Q64" s="390">
        <f>Q65</f>
        <v>8456000</v>
      </c>
      <c r="R64" s="814"/>
      <c r="S64" s="420"/>
    </row>
    <row r="65" spans="1:19" ht="17.100000000000001" customHeight="1" x14ac:dyDescent="0.2">
      <c r="A65" s="28"/>
      <c r="B65" s="25"/>
      <c r="C65" s="49" t="s">
        <v>402</v>
      </c>
      <c r="D65" s="25"/>
      <c r="E65" s="25"/>
      <c r="F65" s="25"/>
      <c r="G65" s="25"/>
      <c r="H65" s="45"/>
      <c r="I65" s="45"/>
      <c r="J65" s="45"/>
      <c r="K65" s="45"/>
      <c r="L65" s="45"/>
      <c r="M65" s="45"/>
      <c r="N65" s="44"/>
      <c r="O65" s="44"/>
      <c r="P65" s="32"/>
      <c r="Q65" s="390">
        <f>SUM(Q66:Q66)</f>
        <v>8456000</v>
      </c>
      <c r="R65" s="814"/>
      <c r="S65" s="420"/>
    </row>
    <row r="66" spans="1:19" s="54" customFormat="1" ht="17.100000000000001" customHeight="1" x14ac:dyDescent="0.2">
      <c r="A66" s="68"/>
      <c r="B66" s="49"/>
      <c r="C66" s="9" t="s">
        <v>232</v>
      </c>
      <c r="D66" s="49" t="s">
        <v>118</v>
      </c>
      <c r="E66" s="49">
        <v>2</v>
      </c>
      <c r="F66" s="49" t="s">
        <v>213</v>
      </c>
      <c r="G66" s="49" t="s">
        <v>11</v>
      </c>
      <c r="H66" s="49">
        <v>4</v>
      </c>
      <c r="I66" s="49" t="s">
        <v>403</v>
      </c>
      <c r="J66" s="49" t="s">
        <v>119</v>
      </c>
      <c r="K66" s="49"/>
      <c r="L66" s="49"/>
      <c r="M66" s="49"/>
      <c r="N66" s="51">
        <f>E66*H66</f>
        <v>8</v>
      </c>
      <c r="O66" s="51" t="s">
        <v>16</v>
      </c>
      <c r="P66" s="48">
        <v>1057000</v>
      </c>
      <c r="Q66" s="392">
        <f>N66*P66</f>
        <v>8456000</v>
      </c>
      <c r="R66" s="433"/>
      <c r="S66" s="522"/>
    </row>
    <row r="67" spans="1:19" s="54" customFormat="1" ht="17.100000000000001" customHeight="1" x14ac:dyDescent="0.2">
      <c r="A67" s="68"/>
      <c r="B67" s="49"/>
      <c r="C67" s="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51"/>
      <c r="O67" s="51"/>
      <c r="P67" s="48"/>
      <c r="Q67" s="392"/>
      <c r="R67" s="433"/>
      <c r="S67" s="522"/>
    </row>
    <row r="68" spans="1:19" s="192" customFormat="1" ht="17.100000000000001" customHeight="1" x14ac:dyDescent="0.2">
      <c r="A68" s="168">
        <v>3116</v>
      </c>
      <c r="B68" s="166" t="s">
        <v>417</v>
      </c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93"/>
      <c r="O68" s="193"/>
      <c r="P68" s="193"/>
      <c r="Q68" s="389">
        <f>Q69</f>
        <v>9312000</v>
      </c>
      <c r="R68" s="431"/>
      <c r="S68" s="520"/>
    </row>
    <row r="69" spans="1:19" s="187" customFormat="1" ht="17.100000000000001" customHeight="1" x14ac:dyDescent="0.2">
      <c r="A69" s="195" t="s">
        <v>416</v>
      </c>
      <c r="B69" s="184" t="s">
        <v>418</v>
      </c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200">
        <v>12</v>
      </c>
      <c r="O69" s="200" t="s">
        <v>234</v>
      </c>
      <c r="P69" s="186"/>
      <c r="Q69" s="355">
        <f>Q70</f>
        <v>9312000</v>
      </c>
      <c r="R69" s="423"/>
      <c r="S69" s="515"/>
    </row>
    <row r="70" spans="1:19" s="54" customFormat="1" ht="17.100000000000001" customHeight="1" x14ac:dyDescent="0.2">
      <c r="A70" s="62" t="s">
        <v>51</v>
      </c>
      <c r="B70" s="253" t="s">
        <v>52</v>
      </c>
      <c r="C70" s="455"/>
      <c r="D70" s="455"/>
      <c r="E70" s="455"/>
      <c r="F70" s="455"/>
      <c r="G70" s="455"/>
      <c r="H70" s="455"/>
      <c r="I70" s="455"/>
      <c r="J70" s="455"/>
      <c r="K70" s="455"/>
      <c r="L70" s="455"/>
      <c r="M70" s="455"/>
      <c r="N70" s="46"/>
      <c r="O70" s="46"/>
      <c r="P70" s="51"/>
      <c r="Q70" s="356">
        <f>Q71</f>
        <v>9312000</v>
      </c>
      <c r="R70" s="454"/>
      <c r="S70" s="518"/>
    </row>
    <row r="71" spans="1:19" s="129" customFormat="1" ht="17.100000000000001" customHeight="1" x14ac:dyDescent="0.2">
      <c r="A71" s="137" t="s">
        <v>305</v>
      </c>
      <c r="B71" s="65" t="s">
        <v>419</v>
      </c>
      <c r="C71" s="141"/>
      <c r="D71" s="65"/>
      <c r="E71" s="819"/>
      <c r="F71" s="819"/>
      <c r="G71" s="819"/>
      <c r="H71" s="819"/>
      <c r="I71" s="819"/>
      <c r="J71" s="819"/>
      <c r="K71" s="819"/>
      <c r="L71" s="819"/>
      <c r="M71" s="819"/>
      <c r="N71" s="67"/>
      <c r="O71" s="67"/>
      <c r="P71" s="67"/>
      <c r="Q71" s="375">
        <f>Q72</f>
        <v>9312000</v>
      </c>
      <c r="R71" s="145"/>
      <c r="S71" s="517"/>
    </row>
    <row r="72" spans="1:19" ht="17.100000000000001" customHeight="1" x14ac:dyDescent="0.35">
      <c r="A72" s="44">
        <v>521119</v>
      </c>
      <c r="B72" s="24" t="s">
        <v>55</v>
      </c>
      <c r="C72" s="29"/>
      <c r="D72" s="25"/>
      <c r="E72" s="45"/>
      <c r="F72" s="45"/>
      <c r="G72" s="45"/>
      <c r="H72" s="45"/>
      <c r="I72" s="45"/>
      <c r="J72" s="45"/>
      <c r="K72" s="45"/>
      <c r="L72" s="45"/>
      <c r="M72" s="45"/>
      <c r="N72" s="28"/>
      <c r="O72" s="28"/>
      <c r="P72" s="28"/>
      <c r="Q72" s="394">
        <f>Q73+Q76</f>
        <v>9312000</v>
      </c>
      <c r="R72" s="454" t="s">
        <v>562</v>
      </c>
      <c r="S72" s="518"/>
    </row>
    <row r="73" spans="1:19" ht="17.100000000000001" customHeight="1" x14ac:dyDescent="0.2">
      <c r="A73" s="44"/>
      <c r="B73" s="49" t="s">
        <v>19</v>
      </c>
      <c r="C73" s="49" t="s">
        <v>394</v>
      </c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8"/>
      <c r="O73" s="28"/>
      <c r="P73" s="28"/>
      <c r="Q73" s="390">
        <f>Q74</f>
        <v>2970000</v>
      </c>
      <c r="R73" s="814"/>
      <c r="S73" s="420"/>
    </row>
    <row r="74" spans="1:19" ht="17.100000000000001" customHeight="1" x14ac:dyDescent="0.2">
      <c r="A74" s="28"/>
      <c r="B74" s="25"/>
      <c r="C74" s="49" t="s">
        <v>400</v>
      </c>
      <c r="D74" s="25"/>
      <c r="E74" s="25"/>
      <c r="F74" s="25"/>
      <c r="G74" s="25"/>
      <c r="H74" s="45"/>
      <c r="I74" s="45"/>
      <c r="J74" s="45"/>
      <c r="K74" s="45"/>
      <c r="L74" s="45"/>
      <c r="M74" s="45"/>
      <c r="N74" s="44"/>
      <c r="O74" s="44"/>
      <c r="P74" s="32"/>
      <c r="Q74" s="390">
        <f>SUM(Q75:Q75)</f>
        <v>2970000</v>
      </c>
      <c r="R74" s="814"/>
      <c r="S74" s="420"/>
    </row>
    <row r="75" spans="1:19" s="54" customFormat="1" ht="17.100000000000001" customHeight="1" x14ac:dyDescent="0.2">
      <c r="A75" s="68"/>
      <c r="B75" s="49"/>
      <c r="C75" s="9" t="s">
        <v>232</v>
      </c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51">
        <v>22</v>
      </c>
      <c r="O75" s="51" t="s">
        <v>38</v>
      </c>
      <c r="P75" s="48">
        <v>135000</v>
      </c>
      <c r="Q75" s="392">
        <f>N75*P75</f>
        <v>2970000</v>
      </c>
      <c r="R75" s="433"/>
      <c r="S75" s="522"/>
    </row>
    <row r="76" spans="1:19" ht="17.100000000000001" customHeight="1" x14ac:dyDescent="0.2">
      <c r="A76" s="28"/>
      <c r="B76" s="49" t="s">
        <v>19</v>
      </c>
      <c r="C76" s="49" t="s">
        <v>401</v>
      </c>
      <c r="D76" s="25"/>
      <c r="E76" s="25"/>
      <c r="F76" s="25"/>
      <c r="G76" s="25"/>
      <c r="H76" s="45"/>
      <c r="I76" s="45"/>
      <c r="J76" s="45"/>
      <c r="K76" s="45"/>
      <c r="L76" s="45"/>
      <c r="M76" s="45"/>
      <c r="N76" s="44"/>
      <c r="O76" s="44"/>
      <c r="P76" s="32"/>
      <c r="Q76" s="390">
        <f>Q77</f>
        <v>6342000</v>
      </c>
      <c r="R76" s="814"/>
      <c r="S76" s="420"/>
    </row>
    <row r="77" spans="1:19" ht="17.100000000000001" customHeight="1" x14ac:dyDescent="0.2">
      <c r="A77" s="28"/>
      <c r="B77" s="25"/>
      <c r="C77" s="49" t="s">
        <v>402</v>
      </c>
      <c r="D77" s="25"/>
      <c r="E77" s="25"/>
      <c r="F77" s="25"/>
      <c r="G77" s="25"/>
      <c r="H77" s="45"/>
      <c r="I77" s="45"/>
      <c r="J77" s="45"/>
      <c r="K77" s="45"/>
      <c r="L77" s="45"/>
      <c r="M77" s="45"/>
      <c r="N77" s="44"/>
      <c r="O77" s="44"/>
      <c r="P77" s="32"/>
      <c r="Q77" s="390">
        <f>SUM(Q78:Q78)</f>
        <v>6342000</v>
      </c>
      <c r="R77" s="814"/>
      <c r="S77" s="420"/>
    </row>
    <row r="78" spans="1:19" s="54" customFormat="1" ht="17.100000000000001" customHeight="1" x14ac:dyDescent="0.2">
      <c r="A78" s="68"/>
      <c r="B78" s="49"/>
      <c r="C78" s="9" t="s">
        <v>232</v>
      </c>
      <c r="D78" s="49" t="s">
        <v>118</v>
      </c>
      <c r="E78" s="49">
        <v>2</v>
      </c>
      <c r="F78" s="49" t="s">
        <v>213</v>
      </c>
      <c r="G78" s="49" t="s">
        <v>11</v>
      </c>
      <c r="H78" s="49">
        <v>3</v>
      </c>
      <c r="I78" s="49" t="s">
        <v>403</v>
      </c>
      <c r="J78" s="49" t="s">
        <v>119</v>
      </c>
      <c r="K78" s="49"/>
      <c r="L78" s="49"/>
      <c r="M78" s="49"/>
      <c r="N78" s="51">
        <f>E78*H78</f>
        <v>6</v>
      </c>
      <c r="O78" s="51" t="s">
        <v>16</v>
      </c>
      <c r="P78" s="48">
        <v>1057000</v>
      </c>
      <c r="Q78" s="392">
        <f>N78*P78</f>
        <v>6342000</v>
      </c>
      <c r="R78" s="433"/>
      <c r="S78" s="522"/>
    </row>
    <row r="79" spans="1:19" ht="17.100000000000001" customHeight="1" x14ac:dyDescent="0.2">
      <c r="A79" s="28"/>
      <c r="B79" s="25"/>
      <c r="C79" s="52"/>
      <c r="D79" s="25"/>
      <c r="E79" s="25"/>
      <c r="F79" s="25"/>
      <c r="G79" s="25"/>
      <c r="H79" s="45"/>
      <c r="I79" s="45"/>
      <c r="J79" s="45"/>
      <c r="K79" s="45"/>
      <c r="L79" s="45"/>
      <c r="M79" s="45"/>
      <c r="N79" s="44"/>
      <c r="O79" s="44"/>
      <c r="P79" s="32"/>
      <c r="Q79" s="390"/>
      <c r="R79" s="814"/>
      <c r="S79" s="420"/>
    </row>
    <row r="80" spans="1:19" s="192" customFormat="1" ht="17.100000000000001" customHeight="1" x14ac:dyDescent="0.2">
      <c r="A80" s="168">
        <v>3117</v>
      </c>
      <c r="B80" s="166" t="s">
        <v>421</v>
      </c>
      <c r="C80" s="166"/>
      <c r="D80" s="166"/>
      <c r="E80" s="166"/>
      <c r="F80" s="166"/>
      <c r="G80" s="166"/>
      <c r="H80" s="166"/>
      <c r="I80" s="166"/>
      <c r="J80" s="166"/>
      <c r="K80" s="166"/>
      <c r="L80" s="166"/>
      <c r="M80" s="166"/>
      <c r="N80" s="193"/>
      <c r="O80" s="193"/>
      <c r="P80" s="193"/>
      <c r="Q80" s="389">
        <f>Q81</f>
        <v>9582000</v>
      </c>
      <c r="R80" s="431"/>
      <c r="S80" s="520"/>
    </row>
    <row r="81" spans="1:19" s="187" customFormat="1" ht="17.100000000000001" customHeight="1" x14ac:dyDescent="0.2">
      <c r="A81" s="195" t="s">
        <v>420</v>
      </c>
      <c r="B81" s="184" t="s">
        <v>422</v>
      </c>
      <c r="C81" s="185"/>
      <c r="D81" s="185"/>
      <c r="E81" s="185"/>
      <c r="F81" s="185"/>
      <c r="G81" s="185"/>
      <c r="H81" s="185"/>
      <c r="I81" s="185"/>
      <c r="J81" s="185"/>
      <c r="K81" s="185"/>
      <c r="L81" s="185"/>
      <c r="M81" s="185"/>
      <c r="N81" s="200">
        <v>12</v>
      </c>
      <c r="O81" s="200" t="s">
        <v>234</v>
      </c>
      <c r="P81" s="186"/>
      <c r="Q81" s="355">
        <f>Q82</f>
        <v>9582000</v>
      </c>
      <c r="R81" s="423"/>
      <c r="S81" s="515"/>
    </row>
    <row r="82" spans="1:19" s="54" customFormat="1" ht="17.100000000000001" customHeight="1" x14ac:dyDescent="0.2">
      <c r="A82" s="62" t="s">
        <v>51</v>
      </c>
      <c r="B82" s="253" t="s">
        <v>52</v>
      </c>
      <c r="C82" s="455"/>
      <c r="D82" s="455"/>
      <c r="E82" s="455"/>
      <c r="F82" s="455"/>
      <c r="G82" s="455"/>
      <c r="H82" s="455"/>
      <c r="I82" s="455"/>
      <c r="J82" s="455"/>
      <c r="K82" s="455"/>
      <c r="L82" s="455"/>
      <c r="M82" s="455"/>
      <c r="N82" s="46"/>
      <c r="O82" s="46"/>
      <c r="P82" s="51"/>
      <c r="Q82" s="356">
        <f>Q83</f>
        <v>9582000</v>
      </c>
      <c r="R82" s="454"/>
      <c r="S82" s="518"/>
    </row>
    <row r="83" spans="1:19" s="129" customFormat="1" ht="17.100000000000001" customHeight="1" x14ac:dyDescent="0.2">
      <c r="A83" s="137" t="s">
        <v>423</v>
      </c>
      <c r="B83" s="65" t="s">
        <v>798</v>
      </c>
      <c r="C83" s="141"/>
      <c r="D83" s="65"/>
      <c r="E83" s="819"/>
      <c r="F83" s="819"/>
      <c r="G83" s="819"/>
      <c r="H83" s="819"/>
      <c r="I83" s="819"/>
      <c r="J83" s="819"/>
      <c r="K83" s="819"/>
      <c r="L83" s="819"/>
      <c r="M83" s="819"/>
      <c r="N83" s="67"/>
      <c r="O83" s="67"/>
      <c r="P83" s="67"/>
      <c r="Q83" s="375">
        <f>Q84</f>
        <v>9582000</v>
      </c>
      <c r="R83" s="145"/>
      <c r="S83" s="517"/>
    </row>
    <row r="84" spans="1:19" ht="17.100000000000001" customHeight="1" x14ac:dyDescent="0.35">
      <c r="A84" s="44">
        <v>521119</v>
      </c>
      <c r="B84" s="24" t="s">
        <v>55</v>
      </c>
      <c r="C84" s="29"/>
      <c r="D84" s="25"/>
      <c r="E84" s="45"/>
      <c r="F84" s="45"/>
      <c r="G84" s="45"/>
      <c r="H84" s="45"/>
      <c r="I84" s="45"/>
      <c r="J84" s="45"/>
      <c r="K84" s="45"/>
      <c r="L84" s="45"/>
      <c r="M84" s="45"/>
      <c r="N84" s="28"/>
      <c r="O84" s="28"/>
      <c r="P84" s="28"/>
      <c r="Q84" s="394">
        <f>Q85+Q88</f>
        <v>9582000</v>
      </c>
      <c r="R84" s="454" t="s">
        <v>562</v>
      </c>
      <c r="S84" s="518"/>
    </row>
    <row r="85" spans="1:19" ht="17.100000000000001" customHeight="1" x14ac:dyDescent="0.2">
      <c r="A85" s="44"/>
      <c r="B85" s="49" t="s">
        <v>19</v>
      </c>
      <c r="C85" s="49" t="s">
        <v>394</v>
      </c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8"/>
      <c r="O85" s="28"/>
      <c r="P85" s="28"/>
      <c r="Q85" s="390">
        <f>Q86</f>
        <v>3240000</v>
      </c>
      <c r="R85" s="814"/>
      <c r="S85" s="420"/>
    </row>
    <row r="86" spans="1:19" ht="17.100000000000001" customHeight="1" x14ac:dyDescent="0.2">
      <c r="A86" s="28"/>
      <c r="B86" s="25"/>
      <c r="C86" s="49" t="s">
        <v>400</v>
      </c>
      <c r="D86" s="25"/>
      <c r="E86" s="25"/>
      <c r="F86" s="25"/>
      <c r="G86" s="25"/>
      <c r="H86" s="45"/>
      <c r="I86" s="45"/>
      <c r="J86" s="45"/>
      <c r="K86" s="45"/>
      <c r="L86" s="45"/>
      <c r="M86" s="45"/>
      <c r="N86" s="44"/>
      <c r="O86" s="44"/>
      <c r="P86" s="32"/>
      <c r="Q86" s="390">
        <f>SUM(Q87:Q87)</f>
        <v>3240000</v>
      </c>
      <c r="R86" s="814"/>
      <c r="S86" s="420"/>
    </row>
    <row r="87" spans="1:19" s="54" customFormat="1" ht="17.100000000000001" customHeight="1" x14ac:dyDescent="0.2">
      <c r="A87" s="68"/>
      <c r="B87" s="49"/>
      <c r="C87" s="9" t="s">
        <v>232</v>
      </c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51">
        <v>24</v>
      </c>
      <c r="O87" s="51" t="s">
        <v>38</v>
      </c>
      <c r="P87" s="48">
        <v>135000</v>
      </c>
      <c r="Q87" s="392">
        <f>N87*P87</f>
        <v>3240000</v>
      </c>
      <c r="R87" s="433"/>
      <c r="S87" s="522"/>
    </row>
    <row r="88" spans="1:19" ht="17.100000000000001" customHeight="1" x14ac:dyDescent="0.2">
      <c r="A88" s="28"/>
      <c r="B88" s="49" t="s">
        <v>19</v>
      </c>
      <c r="C88" s="49" t="s">
        <v>401</v>
      </c>
      <c r="D88" s="25"/>
      <c r="E88" s="25"/>
      <c r="F88" s="25"/>
      <c r="G88" s="25"/>
      <c r="H88" s="45"/>
      <c r="I88" s="45"/>
      <c r="J88" s="45"/>
      <c r="K88" s="45"/>
      <c r="L88" s="45"/>
      <c r="M88" s="45"/>
      <c r="N88" s="44"/>
      <c r="O88" s="44"/>
      <c r="P88" s="32"/>
      <c r="Q88" s="390">
        <f>Q89</f>
        <v>6342000</v>
      </c>
      <c r="R88" s="814"/>
      <c r="S88" s="420"/>
    </row>
    <row r="89" spans="1:19" ht="17.100000000000001" customHeight="1" x14ac:dyDescent="0.2">
      <c r="A89" s="28"/>
      <c r="B89" s="25"/>
      <c r="C89" s="49" t="s">
        <v>402</v>
      </c>
      <c r="D89" s="25"/>
      <c r="E89" s="25"/>
      <c r="F89" s="25"/>
      <c r="G89" s="25"/>
      <c r="H89" s="45"/>
      <c r="I89" s="45"/>
      <c r="J89" s="45"/>
      <c r="K89" s="45"/>
      <c r="L89" s="45"/>
      <c r="M89" s="45"/>
      <c r="N89" s="44"/>
      <c r="O89" s="44"/>
      <c r="P89" s="32"/>
      <c r="Q89" s="390">
        <f>SUM(Q90:Q90)</f>
        <v>6342000</v>
      </c>
      <c r="R89" s="814"/>
      <c r="S89" s="420"/>
    </row>
    <row r="90" spans="1:19" s="54" customFormat="1" ht="17.100000000000001" customHeight="1" x14ac:dyDescent="0.2">
      <c r="A90" s="68"/>
      <c r="B90" s="49"/>
      <c r="C90" s="9" t="s">
        <v>232</v>
      </c>
      <c r="D90" s="49" t="s">
        <v>118</v>
      </c>
      <c r="E90" s="49">
        <v>2</v>
      </c>
      <c r="F90" s="49" t="s">
        <v>213</v>
      </c>
      <c r="G90" s="49" t="s">
        <v>11</v>
      </c>
      <c r="H90" s="49">
        <v>3</v>
      </c>
      <c r="I90" s="49" t="s">
        <v>403</v>
      </c>
      <c r="J90" s="49" t="s">
        <v>119</v>
      </c>
      <c r="K90" s="49"/>
      <c r="L90" s="49"/>
      <c r="M90" s="49"/>
      <c r="N90" s="51">
        <f>E90*H90</f>
        <v>6</v>
      </c>
      <c r="O90" s="51" t="s">
        <v>16</v>
      </c>
      <c r="P90" s="48">
        <v>1057000</v>
      </c>
      <c r="Q90" s="392">
        <f>N90*P90</f>
        <v>6342000</v>
      </c>
      <c r="R90" s="433"/>
      <c r="S90" s="522"/>
    </row>
    <row r="91" spans="1:19" x14ac:dyDescent="0.2">
      <c r="A91" s="27"/>
      <c r="B91" s="49"/>
      <c r="C91" s="52"/>
      <c r="D91" s="49"/>
      <c r="E91" s="45"/>
      <c r="F91" s="455"/>
      <c r="G91" s="455"/>
      <c r="H91" s="45"/>
      <c r="I91" s="455"/>
      <c r="J91" s="455"/>
      <c r="K91" s="45"/>
      <c r="L91" s="45"/>
      <c r="M91" s="25"/>
      <c r="N91" s="43"/>
      <c r="O91" s="51"/>
      <c r="P91" s="50"/>
      <c r="Q91" s="382"/>
      <c r="R91" s="814"/>
    </row>
    <row r="92" spans="1:19" s="181" customFormat="1" ht="17.100000000000001" customHeight="1" x14ac:dyDescent="0.2">
      <c r="A92" s="178" t="s">
        <v>57</v>
      </c>
      <c r="B92" s="196" t="s">
        <v>58</v>
      </c>
      <c r="C92" s="177"/>
      <c r="D92" s="177"/>
      <c r="E92" s="177"/>
      <c r="F92" s="177"/>
      <c r="G92" s="177"/>
      <c r="H92" s="177"/>
      <c r="I92" s="177"/>
      <c r="J92" s="177"/>
      <c r="K92" s="177"/>
      <c r="L92" s="177"/>
      <c r="M92" s="177"/>
      <c r="N92" s="180"/>
      <c r="O92" s="180"/>
      <c r="P92" s="197"/>
      <c r="Q92" s="397">
        <f>Q93</f>
        <v>20792000</v>
      </c>
      <c r="R92" s="421"/>
      <c r="S92" s="513"/>
    </row>
    <row r="93" spans="1:19" s="192" customFormat="1" ht="17.100000000000001" customHeight="1" x14ac:dyDescent="0.2">
      <c r="A93" s="233" t="s">
        <v>71</v>
      </c>
      <c r="B93" s="198" t="s">
        <v>428</v>
      </c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91"/>
      <c r="O93" s="191"/>
      <c r="P93" s="199"/>
      <c r="Q93" s="398">
        <f>Q94+Q374</f>
        <v>20792000</v>
      </c>
      <c r="R93" s="431"/>
      <c r="S93" s="520"/>
    </row>
    <row r="94" spans="1:19" s="187" customFormat="1" ht="17.100000000000001" customHeight="1" x14ac:dyDescent="0.2">
      <c r="A94" s="200">
        <v>5076.0020000000004</v>
      </c>
      <c r="B94" s="201" t="s">
        <v>429</v>
      </c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200">
        <v>12</v>
      </c>
      <c r="O94" s="200" t="s">
        <v>234</v>
      </c>
      <c r="P94" s="186"/>
      <c r="Q94" s="355">
        <f>Q95</f>
        <v>20792000</v>
      </c>
      <c r="R94" s="423"/>
      <c r="S94" s="515"/>
    </row>
    <row r="95" spans="1:19" s="59" customFormat="1" ht="17.100000000000001" customHeight="1" x14ac:dyDescent="0.2">
      <c r="A95" s="60" t="s">
        <v>51</v>
      </c>
      <c r="B95" s="252" t="s">
        <v>52</v>
      </c>
      <c r="C95" s="817"/>
      <c r="D95" s="817"/>
      <c r="E95" s="817"/>
      <c r="F95" s="817"/>
      <c r="G95" s="817"/>
      <c r="H95" s="817"/>
      <c r="I95" s="817"/>
      <c r="J95" s="817"/>
      <c r="K95" s="817"/>
      <c r="L95" s="817"/>
      <c r="M95" s="817"/>
      <c r="N95" s="46"/>
      <c r="O95" s="46"/>
      <c r="P95" s="46"/>
      <c r="Q95" s="356">
        <f>Q96+Q111</f>
        <v>20792000</v>
      </c>
      <c r="R95" s="424"/>
      <c r="S95" s="821"/>
    </row>
    <row r="96" spans="1:19" s="129" customFormat="1" ht="17.100000000000001" customHeight="1" x14ac:dyDescent="0.2">
      <c r="A96" s="818" t="s">
        <v>314</v>
      </c>
      <c r="B96" s="815" t="s">
        <v>901</v>
      </c>
      <c r="C96" s="149"/>
      <c r="D96" s="149"/>
      <c r="E96" s="149"/>
      <c r="F96" s="149"/>
      <c r="G96" s="149"/>
      <c r="H96" s="149"/>
      <c r="I96" s="149"/>
      <c r="J96" s="149"/>
      <c r="K96" s="149"/>
      <c r="L96" s="149"/>
      <c r="M96" s="149"/>
      <c r="N96" s="137"/>
      <c r="O96" s="137"/>
      <c r="P96" s="137"/>
      <c r="Q96" s="375">
        <f>Q97</f>
        <v>12728000</v>
      </c>
      <c r="R96" s="145"/>
      <c r="S96" s="517"/>
    </row>
    <row r="97" spans="1:19" ht="17.100000000000001" customHeight="1" x14ac:dyDescent="0.35">
      <c r="A97" s="44">
        <v>521119</v>
      </c>
      <c r="B97" s="1056" t="s">
        <v>56</v>
      </c>
      <c r="C97" s="1057"/>
      <c r="D97" s="1057"/>
      <c r="E97" s="1057"/>
      <c r="F97" s="1057"/>
      <c r="G97" s="1057"/>
      <c r="H97" s="1057"/>
      <c r="I97" s="1057"/>
      <c r="J97" s="1057"/>
      <c r="K97" s="1057"/>
      <c r="L97" s="1057"/>
      <c r="M97" s="45"/>
      <c r="N97" s="28"/>
      <c r="O97" s="28"/>
      <c r="P97" s="28"/>
      <c r="Q97" s="394">
        <f>Q98+Q104</f>
        <v>12728000</v>
      </c>
      <c r="R97" s="454" t="s">
        <v>562</v>
      </c>
      <c r="S97" s="518"/>
    </row>
    <row r="98" spans="1:19" ht="17.100000000000001" customHeight="1" x14ac:dyDescent="0.2">
      <c r="A98" s="44"/>
      <c r="B98" s="49" t="s">
        <v>19</v>
      </c>
      <c r="C98" s="49" t="s">
        <v>311</v>
      </c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8"/>
      <c r="O98" s="28"/>
      <c r="P98" s="28"/>
      <c r="Q98" s="83">
        <f>Q99</f>
        <v>7408000</v>
      </c>
      <c r="R98" s="814"/>
      <c r="S98" s="420"/>
    </row>
    <row r="99" spans="1:19" ht="17.100000000000001" customHeight="1" x14ac:dyDescent="0.2">
      <c r="A99" s="27"/>
      <c r="B99" s="49" t="s">
        <v>26</v>
      </c>
      <c r="C99" s="49" t="s">
        <v>73</v>
      </c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8"/>
      <c r="O99" s="28"/>
      <c r="P99" s="28"/>
      <c r="Q99" s="390">
        <f>SUM(Q100:Q103)</f>
        <v>7408000</v>
      </c>
      <c r="R99" s="814"/>
      <c r="S99" s="420"/>
    </row>
    <row r="100" spans="1:19" ht="17.100000000000001" customHeight="1" x14ac:dyDescent="0.2">
      <c r="A100" s="27"/>
      <c r="C100" s="29" t="s">
        <v>18</v>
      </c>
      <c r="D100" s="49" t="s">
        <v>118</v>
      </c>
      <c r="E100" s="45">
        <v>4</v>
      </c>
      <c r="F100" s="45" t="s">
        <v>10</v>
      </c>
      <c r="G100" s="45" t="s">
        <v>11</v>
      </c>
      <c r="H100" s="45">
        <v>19</v>
      </c>
      <c r="I100" s="455" t="s">
        <v>21</v>
      </c>
      <c r="J100" s="49" t="s">
        <v>119</v>
      </c>
      <c r="L100" s="455"/>
      <c r="M100" s="25"/>
      <c r="N100" s="43">
        <f>E100*H100</f>
        <v>76</v>
      </c>
      <c r="O100" s="51" t="s">
        <v>24</v>
      </c>
      <c r="P100" s="50">
        <v>22000</v>
      </c>
      <c r="Q100" s="382">
        <f>N100*P100</f>
        <v>1672000</v>
      </c>
      <c r="R100" s="814"/>
      <c r="S100" s="420"/>
    </row>
    <row r="101" spans="1:19" ht="17.100000000000001" customHeight="1" x14ac:dyDescent="0.2">
      <c r="A101" s="27"/>
      <c r="B101" s="25"/>
      <c r="C101" s="29" t="s">
        <v>312</v>
      </c>
      <c r="D101" s="49" t="s">
        <v>118</v>
      </c>
      <c r="E101" s="45">
        <v>4</v>
      </c>
      <c r="F101" s="45" t="s">
        <v>10</v>
      </c>
      <c r="G101" s="45" t="s">
        <v>11</v>
      </c>
      <c r="H101" s="45">
        <v>19</v>
      </c>
      <c r="I101" s="455" t="s">
        <v>21</v>
      </c>
      <c r="J101" s="49" t="s">
        <v>119</v>
      </c>
      <c r="K101" s="45"/>
      <c r="L101" s="455"/>
      <c r="M101" s="25"/>
      <c r="N101" s="43">
        <f t="shared" ref="N101:N102" si="2">E101*H101</f>
        <v>76</v>
      </c>
      <c r="O101" s="51" t="s">
        <v>24</v>
      </c>
      <c r="P101" s="50">
        <v>31000</v>
      </c>
      <c r="Q101" s="382">
        <f>N101*P101</f>
        <v>2356000</v>
      </c>
      <c r="R101" s="814"/>
      <c r="S101" s="420"/>
    </row>
    <row r="102" spans="1:19" ht="17.100000000000001" customHeight="1" x14ac:dyDescent="0.2">
      <c r="A102" s="27"/>
      <c r="B102" s="25"/>
      <c r="C102" s="52" t="s">
        <v>27</v>
      </c>
      <c r="D102" s="49" t="s">
        <v>118</v>
      </c>
      <c r="E102" s="45">
        <v>4</v>
      </c>
      <c r="F102" s="45" t="s">
        <v>10</v>
      </c>
      <c r="G102" s="45" t="s">
        <v>11</v>
      </c>
      <c r="H102" s="45">
        <v>19</v>
      </c>
      <c r="I102" s="455" t="s">
        <v>21</v>
      </c>
      <c r="J102" s="49" t="s">
        <v>119</v>
      </c>
      <c r="K102" s="45"/>
      <c r="L102" s="455"/>
      <c r="M102" s="25"/>
      <c r="N102" s="43">
        <f t="shared" si="2"/>
        <v>76</v>
      </c>
      <c r="O102" s="51" t="s">
        <v>24</v>
      </c>
      <c r="P102" s="50">
        <v>5000</v>
      </c>
      <c r="Q102" s="382">
        <f>N102*P102</f>
        <v>380000</v>
      </c>
      <c r="R102" s="814"/>
      <c r="S102" s="420"/>
    </row>
    <row r="103" spans="1:19" ht="17.100000000000001" customHeight="1" x14ac:dyDescent="0.2">
      <c r="A103" s="150"/>
      <c r="B103" s="235"/>
      <c r="C103" s="52" t="s">
        <v>28</v>
      </c>
      <c r="D103" s="49"/>
      <c r="E103" s="45"/>
      <c r="F103" s="45"/>
      <c r="G103" s="45"/>
      <c r="H103" s="45"/>
      <c r="I103" s="455"/>
      <c r="J103" s="49"/>
      <c r="K103" s="45"/>
      <c r="L103" s="45"/>
      <c r="M103" s="25"/>
      <c r="N103" s="43">
        <v>1</v>
      </c>
      <c r="O103" s="51" t="s">
        <v>366</v>
      </c>
      <c r="P103" s="50">
        <v>3000000</v>
      </c>
      <c r="Q103" s="382">
        <f>N103*P103</f>
        <v>3000000</v>
      </c>
      <c r="R103" s="814"/>
      <c r="S103" s="420"/>
    </row>
    <row r="104" spans="1:19" ht="17.100000000000001" customHeight="1" x14ac:dyDescent="0.2">
      <c r="A104" s="44"/>
      <c r="B104" s="49" t="s">
        <v>19</v>
      </c>
      <c r="C104" s="49" t="s">
        <v>313</v>
      </c>
      <c r="D104" s="49"/>
      <c r="E104" s="25"/>
      <c r="F104" s="25"/>
      <c r="G104" s="25"/>
      <c r="H104" s="25"/>
      <c r="I104" s="25"/>
      <c r="J104" s="49"/>
      <c r="K104" s="25"/>
      <c r="L104" s="25"/>
      <c r="M104" s="25"/>
      <c r="N104" s="28"/>
      <c r="O104" s="28"/>
      <c r="P104" s="28"/>
      <c r="Q104" s="382">
        <f>Q105</f>
        <v>5320000</v>
      </c>
      <c r="R104" s="814"/>
      <c r="S104" s="420"/>
    </row>
    <row r="105" spans="1:19" ht="17.100000000000001" customHeight="1" x14ac:dyDescent="0.2">
      <c r="A105" s="27"/>
      <c r="B105" s="49" t="s">
        <v>26</v>
      </c>
      <c r="C105" s="49" t="s">
        <v>73</v>
      </c>
      <c r="D105" s="49"/>
      <c r="E105" s="25"/>
      <c r="F105" s="25"/>
      <c r="G105" s="25"/>
      <c r="H105" s="25"/>
      <c r="I105" s="25"/>
      <c r="J105" s="49"/>
      <c r="K105" s="25"/>
      <c r="L105" s="25"/>
      <c r="M105" s="25"/>
      <c r="N105" s="28"/>
      <c r="O105" s="28"/>
      <c r="P105" s="28"/>
      <c r="Q105" s="390">
        <f>SUM(Q106:Q109)</f>
        <v>5320000</v>
      </c>
      <c r="R105" s="814"/>
      <c r="S105" s="420"/>
    </row>
    <row r="106" spans="1:19" ht="17.100000000000001" customHeight="1" x14ac:dyDescent="0.2">
      <c r="A106" s="27"/>
      <c r="C106" s="29" t="s">
        <v>18</v>
      </c>
      <c r="D106" s="49" t="s">
        <v>118</v>
      </c>
      <c r="E106" s="45">
        <v>4</v>
      </c>
      <c r="F106" s="45" t="s">
        <v>10</v>
      </c>
      <c r="G106" s="45" t="s">
        <v>11</v>
      </c>
      <c r="H106" s="45">
        <v>10</v>
      </c>
      <c r="I106" s="455" t="s">
        <v>21</v>
      </c>
      <c r="J106" s="49" t="s">
        <v>119</v>
      </c>
      <c r="L106" s="455"/>
      <c r="M106" s="25"/>
      <c r="N106" s="43">
        <f>E106*H106</f>
        <v>40</v>
      </c>
      <c r="O106" s="51" t="s">
        <v>24</v>
      </c>
      <c r="P106" s="50">
        <v>22000</v>
      </c>
      <c r="Q106" s="382">
        <f>N106*P106</f>
        <v>880000</v>
      </c>
      <c r="R106" s="814"/>
      <c r="S106" s="420"/>
    </row>
    <row r="107" spans="1:19" ht="17.100000000000001" customHeight="1" x14ac:dyDescent="0.2">
      <c r="A107" s="27"/>
      <c r="B107" s="25"/>
      <c r="C107" s="29" t="s">
        <v>312</v>
      </c>
      <c r="D107" s="49" t="s">
        <v>118</v>
      </c>
      <c r="E107" s="45">
        <v>4</v>
      </c>
      <c r="F107" s="45" t="s">
        <v>10</v>
      </c>
      <c r="G107" s="45" t="s">
        <v>11</v>
      </c>
      <c r="H107" s="45">
        <v>10</v>
      </c>
      <c r="I107" s="455" t="s">
        <v>21</v>
      </c>
      <c r="J107" s="49" t="s">
        <v>119</v>
      </c>
      <c r="K107" s="45"/>
      <c r="L107" s="455"/>
      <c r="M107" s="25"/>
      <c r="N107" s="43">
        <f t="shared" ref="N107:N108" si="3">E107*H107</f>
        <v>40</v>
      </c>
      <c r="O107" s="51" t="s">
        <v>24</v>
      </c>
      <c r="P107" s="50">
        <v>31000</v>
      </c>
      <c r="Q107" s="382">
        <f>N107*P107</f>
        <v>1240000</v>
      </c>
      <c r="R107" s="814"/>
      <c r="S107" s="420"/>
    </row>
    <row r="108" spans="1:19" ht="17.100000000000001" customHeight="1" x14ac:dyDescent="0.2">
      <c r="A108" s="27"/>
      <c r="B108" s="25"/>
      <c r="C108" s="52" t="s">
        <v>27</v>
      </c>
      <c r="D108" s="49" t="s">
        <v>118</v>
      </c>
      <c r="E108" s="45">
        <v>4</v>
      </c>
      <c r="F108" s="45" t="s">
        <v>10</v>
      </c>
      <c r="G108" s="45" t="s">
        <v>11</v>
      </c>
      <c r="H108" s="45">
        <v>10</v>
      </c>
      <c r="I108" s="455" t="s">
        <v>21</v>
      </c>
      <c r="J108" s="49" t="s">
        <v>119</v>
      </c>
      <c r="K108" s="45"/>
      <c r="L108" s="455"/>
      <c r="M108" s="25"/>
      <c r="N108" s="43">
        <f t="shared" si="3"/>
        <v>40</v>
      </c>
      <c r="O108" s="51" t="s">
        <v>24</v>
      </c>
      <c r="P108" s="50">
        <v>5000</v>
      </c>
      <c r="Q108" s="382">
        <f>N108*P108</f>
        <v>200000</v>
      </c>
      <c r="R108" s="814"/>
      <c r="S108" s="420"/>
    </row>
    <row r="109" spans="1:19" ht="17.100000000000001" customHeight="1" x14ac:dyDescent="0.2">
      <c r="A109" s="150"/>
      <c r="B109" s="235"/>
      <c r="C109" s="52" t="s">
        <v>28</v>
      </c>
      <c r="D109" s="49"/>
      <c r="E109" s="45"/>
      <c r="F109" s="45"/>
      <c r="G109" s="45"/>
      <c r="H109" s="45"/>
      <c r="I109" s="455"/>
      <c r="J109" s="49"/>
      <c r="K109" s="45"/>
      <c r="L109" s="45"/>
      <c r="M109" s="25"/>
      <c r="N109" s="43">
        <v>1</v>
      </c>
      <c r="O109" s="51" t="s">
        <v>224</v>
      </c>
      <c r="P109" s="50">
        <v>3000000</v>
      </c>
      <c r="Q109" s="382">
        <f>N109*P109</f>
        <v>3000000</v>
      </c>
      <c r="R109" s="814"/>
      <c r="S109" s="420"/>
    </row>
    <row r="110" spans="1:19" ht="17.100000000000001" customHeight="1" x14ac:dyDescent="0.2">
      <c r="A110" s="150"/>
      <c r="B110" s="235"/>
      <c r="C110" s="52"/>
      <c r="D110" s="25"/>
      <c r="E110" s="45"/>
      <c r="F110" s="45"/>
      <c r="G110" s="45"/>
      <c r="H110" s="45"/>
      <c r="I110" s="455"/>
      <c r="J110" s="25"/>
      <c r="K110" s="45"/>
      <c r="L110" s="45"/>
      <c r="M110" s="25"/>
      <c r="N110" s="43"/>
      <c r="O110" s="51"/>
      <c r="P110" s="50"/>
      <c r="Q110" s="382"/>
      <c r="R110" s="814"/>
      <c r="S110" s="420"/>
    </row>
    <row r="111" spans="1:19" s="129" customFormat="1" ht="17.100000000000001" customHeight="1" x14ac:dyDescent="0.2">
      <c r="A111" s="818" t="s">
        <v>799</v>
      </c>
      <c r="B111" s="256" t="s">
        <v>800</v>
      </c>
      <c r="C111" s="141"/>
      <c r="D111" s="65"/>
      <c r="E111" s="819"/>
      <c r="F111" s="819"/>
      <c r="G111" s="819"/>
      <c r="H111" s="819"/>
      <c r="I111" s="819"/>
      <c r="J111" s="819"/>
      <c r="K111" s="819"/>
      <c r="L111" s="819"/>
      <c r="M111" s="65"/>
      <c r="N111" s="151"/>
      <c r="O111" s="137"/>
      <c r="P111" s="152"/>
      <c r="Q111" s="375">
        <f>Q112</f>
        <v>8064000</v>
      </c>
      <c r="R111" s="145"/>
      <c r="S111" s="517"/>
    </row>
    <row r="112" spans="1:19" s="129" customFormat="1" ht="17.100000000000001" customHeight="1" x14ac:dyDescent="0.35">
      <c r="A112" s="44">
        <v>521119</v>
      </c>
      <c r="B112" s="1056" t="s">
        <v>56</v>
      </c>
      <c r="C112" s="1057"/>
      <c r="D112" s="1057"/>
      <c r="E112" s="1057"/>
      <c r="F112" s="1057"/>
      <c r="G112" s="1057"/>
      <c r="H112" s="1057"/>
      <c r="I112" s="1057"/>
      <c r="J112" s="1057"/>
      <c r="K112" s="1057"/>
      <c r="L112" s="1057"/>
      <c r="M112" s="65"/>
      <c r="N112" s="151"/>
      <c r="O112" s="137"/>
      <c r="P112" s="152"/>
      <c r="Q112" s="394">
        <f>Q113+Q181+Q186</f>
        <v>8064000</v>
      </c>
      <c r="R112" s="454" t="s">
        <v>562</v>
      </c>
      <c r="S112" s="518"/>
    </row>
    <row r="113" spans="1:19" s="129" customFormat="1" ht="17.100000000000001" customHeight="1" x14ac:dyDescent="0.35">
      <c r="A113" s="254"/>
      <c r="B113" s="258" t="s">
        <v>19</v>
      </c>
      <c r="C113" s="2" t="s">
        <v>642</v>
      </c>
      <c r="D113" s="810"/>
      <c r="E113" s="810"/>
      <c r="F113" s="810"/>
      <c r="G113" s="810"/>
      <c r="H113" s="810"/>
      <c r="I113" s="810"/>
      <c r="J113" s="810"/>
      <c r="K113" s="810"/>
      <c r="L113" s="810"/>
      <c r="M113" s="65"/>
      <c r="N113" s="151"/>
      <c r="O113" s="137"/>
      <c r="P113" s="152"/>
      <c r="Q113" s="394">
        <f>Q114</f>
        <v>8064000</v>
      </c>
      <c r="R113" s="454"/>
      <c r="S113" s="518"/>
    </row>
    <row r="114" spans="1:19" s="129" customFormat="1" ht="17.100000000000001" customHeight="1" x14ac:dyDescent="0.2">
      <c r="A114" s="254"/>
      <c r="B114" s="258"/>
      <c r="C114" s="2" t="s">
        <v>641</v>
      </c>
      <c r="D114" s="810"/>
      <c r="E114" s="810"/>
      <c r="F114" s="810"/>
      <c r="G114" s="810"/>
      <c r="H114" s="810"/>
      <c r="I114" s="810"/>
      <c r="J114" s="810"/>
      <c r="K114" s="810"/>
      <c r="L114" s="810"/>
      <c r="M114" s="65"/>
      <c r="N114" s="151"/>
      <c r="O114" s="137"/>
      <c r="P114" s="152"/>
      <c r="Q114" s="390">
        <f>SUM(Q115:Q115)</f>
        <v>8064000</v>
      </c>
      <c r="R114" s="454"/>
      <c r="S114" s="518"/>
    </row>
    <row r="115" spans="1:19" s="129" customFormat="1" ht="17.100000000000001" customHeight="1" x14ac:dyDescent="0.2">
      <c r="A115" s="254"/>
      <c r="B115" s="809"/>
      <c r="C115" s="9" t="s">
        <v>643</v>
      </c>
      <c r="D115" s="49" t="s">
        <v>118</v>
      </c>
      <c r="E115" s="49">
        <v>2</v>
      </c>
      <c r="F115" s="49" t="s">
        <v>213</v>
      </c>
      <c r="G115" s="49" t="s">
        <v>11</v>
      </c>
      <c r="H115" s="49">
        <v>96</v>
      </c>
      <c r="I115" s="455" t="s">
        <v>8</v>
      </c>
      <c r="J115" s="49" t="s">
        <v>119</v>
      </c>
      <c r="K115" s="810"/>
      <c r="L115" s="810"/>
      <c r="M115" s="65"/>
      <c r="N115" s="439">
        <f t="shared" ref="N115" si="4">E115*H115</f>
        <v>192</v>
      </c>
      <c r="O115" s="51" t="s">
        <v>24</v>
      </c>
      <c r="P115" s="50">
        <v>42000</v>
      </c>
      <c r="Q115" s="390">
        <f t="shared" ref="Q115" si="5">N115*P115</f>
        <v>8064000</v>
      </c>
      <c r="R115" s="454"/>
      <c r="S115" s="518"/>
    </row>
    <row r="116" spans="1:19" s="129" customFormat="1" ht="17.100000000000001" customHeight="1" x14ac:dyDescent="0.2">
      <c r="A116" s="44"/>
      <c r="B116" s="810"/>
      <c r="C116" s="9"/>
      <c r="D116" s="49"/>
      <c r="E116" s="49"/>
      <c r="F116" s="49"/>
      <c r="G116" s="49"/>
      <c r="H116" s="49"/>
      <c r="I116" s="455"/>
      <c r="J116" s="49"/>
      <c r="K116" s="810"/>
      <c r="L116" s="810"/>
      <c r="M116" s="65"/>
      <c r="N116" s="439"/>
      <c r="O116" s="51"/>
      <c r="P116" s="50"/>
      <c r="Q116" s="390"/>
      <c r="R116" s="454"/>
      <c r="S116" s="518"/>
    </row>
    <row r="117" spans="1:19" s="181" customFormat="1" ht="17.100000000000001" customHeight="1" x14ac:dyDescent="0.2">
      <c r="A117" s="178" t="s">
        <v>59</v>
      </c>
      <c r="B117" s="177" t="s">
        <v>60</v>
      </c>
      <c r="C117" s="177"/>
      <c r="D117" s="177"/>
      <c r="E117" s="177"/>
      <c r="F117" s="177"/>
      <c r="G117" s="177"/>
      <c r="H117" s="177"/>
      <c r="I117" s="177"/>
      <c r="J117" s="177"/>
      <c r="K117" s="177"/>
      <c r="L117" s="177"/>
      <c r="M117" s="177"/>
      <c r="N117" s="188"/>
      <c r="O117" s="188"/>
      <c r="P117" s="188"/>
      <c r="Q117" s="387">
        <f>Q118+Q138+Q150</f>
        <v>377836000</v>
      </c>
      <c r="R117" s="559"/>
      <c r="S117" s="513"/>
    </row>
    <row r="118" spans="1:19" ht="17.100000000000001" customHeight="1" x14ac:dyDescent="0.2">
      <c r="A118" s="168">
        <v>3128</v>
      </c>
      <c r="B118" s="166" t="s">
        <v>433</v>
      </c>
      <c r="C118" s="166"/>
      <c r="D118" s="166"/>
      <c r="E118" s="166"/>
      <c r="F118" s="166"/>
      <c r="G118" s="166"/>
      <c r="H118" s="166"/>
      <c r="I118" s="166"/>
      <c r="J118" s="166"/>
      <c r="K118" s="166"/>
      <c r="L118" s="166"/>
      <c r="M118" s="166"/>
      <c r="N118" s="193"/>
      <c r="O118" s="193"/>
      <c r="P118" s="193"/>
      <c r="Q118" s="389">
        <f>Q119+Q131</f>
        <v>270340000</v>
      </c>
      <c r="R118" s="814"/>
      <c r="S118" s="420"/>
    </row>
    <row r="119" spans="1:19" s="181" customFormat="1" ht="17.100000000000001" customHeight="1" x14ac:dyDescent="0.2">
      <c r="A119" s="183" t="s">
        <v>838</v>
      </c>
      <c r="B119" s="184" t="s">
        <v>955</v>
      </c>
      <c r="C119" s="184"/>
      <c r="D119" s="184"/>
      <c r="E119" s="184"/>
      <c r="F119" s="184"/>
      <c r="G119" s="184"/>
      <c r="H119" s="184"/>
      <c r="I119" s="184"/>
      <c r="J119" s="184"/>
      <c r="K119" s="184"/>
      <c r="L119" s="184"/>
      <c r="M119" s="184"/>
      <c r="N119" s="202">
        <v>12</v>
      </c>
      <c r="O119" s="202" t="s">
        <v>903</v>
      </c>
      <c r="P119" s="202"/>
      <c r="Q119" s="400">
        <f>Q120</f>
        <v>222340000</v>
      </c>
      <c r="R119" s="421"/>
      <c r="S119" s="513"/>
    </row>
    <row r="120" spans="1:19" s="445" customFormat="1" ht="17.100000000000001" customHeight="1" x14ac:dyDescent="0.2">
      <c r="A120" s="440" t="s">
        <v>51</v>
      </c>
      <c r="B120" s="441" t="s">
        <v>52</v>
      </c>
      <c r="C120" s="441"/>
      <c r="D120" s="441"/>
      <c r="E120" s="441"/>
      <c r="F120" s="441"/>
      <c r="G120" s="441"/>
      <c r="H120" s="441"/>
      <c r="I120" s="441"/>
      <c r="J120" s="441"/>
      <c r="K120" s="441"/>
      <c r="L120" s="441"/>
      <c r="M120" s="441"/>
      <c r="N120" s="442"/>
      <c r="O120" s="442"/>
      <c r="P120" s="442"/>
      <c r="Q120" s="443">
        <f>Q121+Q126</f>
        <v>222340000</v>
      </c>
      <c r="R120" s="444"/>
      <c r="S120" s="523"/>
    </row>
    <row r="121" spans="1:19" s="54" customFormat="1" ht="17.100000000000001" customHeight="1" x14ac:dyDescent="0.2">
      <c r="A121" s="128" t="s">
        <v>61</v>
      </c>
      <c r="B121" s="811" t="s">
        <v>849</v>
      </c>
      <c r="C121" s="820"/>
      <c r="D121" s="820"/>
      <c r="E121" s="820"/>
      <c r="F121" s="820"/>
      <c r="G121" s="820"/>
      <c r="H121" s="820"/>
      <c r="I121" s="820"/>
      <c r="J121" s="820"/>
      <c r="K121" s="820"/>
      <c r="L121" s="820"/>
      <c r="M121" s="820"/>
      <c r="N121" s="128"/>
      <c r="O121" s="128"/>
      <c r="P121" s="128"/>
      <c r="Q121" s="381">
        <f>Q122</f>
        <v>43000000</v>
      </c>
      <c r="R121" s="454"/>
      <c r="S121" s="518"/>
    </row>
    <row r="122" spans="1:19" s="59" customFormat="1" ht="17.100000000000001" customHeight="1" x14ac:dyDescent="0.35">
      <c r="A122" s="51">
        <v>521119</v>
      </c>
      <c r="B122" s="1056" t="s">
        <v>56</v>
      </c>
      <c r="C122" s="1057"/>
      <c r="D122" s="1057"/>
      <c r="E122" s="1057"/>
      <c r="F122" s="1057"/>
      <c r="G122" s="1057"/>
      <c r="H122" s="1057"/>
      <c r="I122" s="1057"/>
      <c r="J122" s="1057"/>
      <c r="K122" s="1057"/>
      <c r="L122" s="1057"/>
      <c r="M122" s="5"/>
      <c r="N122" s="6"/>
      <c r="O122" s="6"/>
      <c r="P122" s="6"/>
      <c r="Q122" s="369">
        <f>SUM(Q124:Q124)</f>
        <v>43000000</v>
      </c>
      <c r="R122" s="454" t="s">
        <v>562</v>
      </c>
      <c r="S122" s="518"/>
    </row>
    <row r="123" spans="1:19" s="129" customFormat="1" ht="17.100000000000001" customHeight="1" x14ac:dyDescent="0.2">
      <c r="A123" s="20"/>
      <c r="B123" s="8" t="s">
        <v>19</v>
      </c>
      <c r="C123" s="18" t="s">
        <v>32</v>
      </c>
      <c r="D123" s="18"/>
      <c r="E123" s="42"/>
      <c r="F123" s="18"/>
      <c r="G123" s="19"/>
      <c r="H123" s="19"/>
      <c r="I123" s="19"/>
      <c r="J123" s="19"/>
      <c r="K123" s="19"/>
      <c r="L123" s="19"/>
      <c r="M123" s="19"/>
      <c r="N123" s="20"/>
      <c r="O123" s="20"/>
      <c r="P123" s="21"/>
      <c r="Q123" s="402"/>
      <c r="R123" s="145"/>
      <c r="S123" s="517"/>
    </row>
    <row r="124" spans="1:19" s="54" customFormat="1" ht="17.100000000000001" customHeight="1" x14ac:dyDescent="0.2">
      <c r="A124" s="1"/>
      <c r="B124" s="8"/>
      <c r="C124" s="9" t="s">
        <v>232</v>
      </c>
      <c r="D124" s="5"/>
      <c r="E124" s="42"/>
      <c r="F124" s="5"/>
      <c r="G124" s="813"/>
      <c r="H124" s="813"/>
      <c r="I124" s="813"/>
      <c r="J124" s="813"/>
      <c r="K124" s="813"/>
      <c r="L124" s="813"/>
      <c r="M124" s="813"/>
      <c r="N124" s="20">
        <v>1</v>
      </c>
      <c r="O124" s="20" t="s">
        <v>366</v>
      </c>
      <c r="P124" s="4">
        <v>43000000</v>
      </c>
      <c r="Q124" s="4">
        <f>N124*P124</f>
        <v>43000000</v>
      </c>
      <c r="R124" s="435"/>
      <c r="S124" s="524"/>
    </row>
    <row r="125" spans="1:19" s="54" customFormat="1" ht="17.100000000000001" customHeight="1" x14ac:dyDescent="0.2">
      <c r="A125" s="1"/>
      <c r="B125" s="8"/>
      <c r="C125" s="9"/>
      <c r="D125" s="5"/>
      <c r="E125" s="42"/>
      <c r="F125" s="5"/>
      <c r="G125" s="813"/>
      <c r="H125" s="813"/>
      <c r="I125" s="813"/>
      <c r="J125" s="813"/>
      <c r="K125" s="813"/>
      <c r="L125" s="813"/>
      <c r="M125" s="813"/>
      <c r="N125" s="20"/>
      <c r="O125" s="20"/>
      <c r="P125" s="4"/>
      <c r="Q125" s="409"/>
      <c r="R125" s="435"/>
      <c r="S125" s="524"/>
    </row>
    <row r="126" spans="1:19" ht="17.100000000000001" customHeight="1" x14ac:dyDescent="0.2">
      <c r="A126" s="128" t="s">
        <v>63</v>
      </c>
      <c r="B126" s="1063" t="s">
        <v>40</v>
      </c>
      <c r="C126" s="1064"/>
      <c r="D126" s="1064"/>
      <c r="E126" s="1064"/>
      <c r="F126" s="1064"/>
      <c r="G126" s="1064"/>
      <c r="H126" s="1064"/>
      <c r="I126" s="1064"/>
      <c r="J126" s="1064"/>
      <c r="K126" s="1064"/>
      <c r="L126" s="1064"/>
      <c r="M126" s="1065"/>
      <c r="N126" s="128"/>
      <c r="O126" s="128"/>
      <c r="P126" s="128"/>
      <c r="Q126" s="401">
        <f>Q127</f>
        <v>179340000</v>
      </c>
      <c r="R126" s="814"/>
      <c r="S126" s="420"/>
    </row>
    <row r="127" spans="1:19" ht="17.100000000000001" customHeight="1" x14ac:dyDescent="0.35">
      <c r="A127" s="1">
        <v>521112</v>
      </c>
      <c r="B127" s="41" t="s">
        <v>62</v>
      </c>
      <c r="C127" s="39"/>
      <c r="D127" s="39"/>
      <c r="E127" s="127"/>
      <c r="F127" s="127"/>
      <c r="G127" s="127"/>
      <c r="H127" s="127"/>
      <c r="I127" s="127"/>
      <c r="J127" s="127"/>
      <c r="K127" s="127"/>
      <c r="L127" s="127"/>
      <c r="M127" s="127"/>
      <c r="N127" s="1"/>
      <c r="O127" s="1"/>
      <c r="P127" s="1"/>
      <c r="Q127" s="405">
        <f>SUM(Q129:Q129)</f>
        <v>179340000</v>
      </c>
      <c r="R127" s="454" t="s">
        <v>562</v>
      </c>
      <c r="S127" s="518"/>
    </row>
    <row r="128" spans="1:19" s="129" customFormat="1" ht="17.100000000000001" customHeight="1" x14ac:dyDescent="0.2">
      <c r="A128" s="11"/>
      <c r="B128" s="812" t="s">
        <v>19</v>
      </c>
      <c r="C128" s="2" t="s">
        <v>31</v>
      </c>
      <c r="D128" s="2"/>
      <c r="E128" s="5"/>
      <c r="F128" s="813"/>
      <c r="G128" s="813"/>
      <c r="H128" s="813"/>
      <c r="I128" s="813"/>
      <c r="J128" s="813"/>
      <c r="K128" s="813"/>
      <c r="L128" s="813"/>
      <c r="M128" s="813"/>
      <c r="N128" s="1"/>
      <c r="O128" s="1"/>
      <c r="P128" s="1"/>
      <c r="Q128" s="406"/>
      <c r="R128" s="145"/>
      <c r="S128" s="517"/>
    </row>
    <row r="129" spans="1:19" ht="17.100000000000001" customHeight="1" x14ac:dyDescent="0.2">
      <c r="A129" s="11"/>
      <c r="B129" s="812"/>
      <c r="C129" s="9" t="s">
        <v>232</v>
      </c>
      <c r="D129" s="2"/>
      <c r="E129" s="5"/>
      <c r="F129" s="5" t="s">
        <v>9</v>
      </c>
      <c r="G129" s="813">
        <v>7</v>
      </c>
      <c r="H129" s="813" t="s">
        <v>10</v>
      </c>
      <c r="I129" s="813" t="s">
        <v>11</v>
      </c>
      <c r="J129" s="813">
        <v>366</v>
      </c>
      <c r="K129" s="813" t="s">
        <v>8</v>
      </c>
      <c r="L129" s="5" t="s">
        <v>14</v>
      </c>
      <c r="M129" s="813"/>
      <c r="N129" s="22">
        <f>G129*J129</f>
        <v>2562</v>
      </c>
      <c r="O129" s="1" t="s">
        <v>24</v>
      </c>
      <c r="P129" s="22">
        <v>70000</v>
      </c>
      <c r="Q129" s="406">
        <f>N129*P129</f>
        <v>179340000</v>
      </c>
      <c r="R129" s="814"/>
      <c r="S129" s="420"/>
    </row>
    <row r="130" spans="1:19" s="54" customFormat="1" ht="17.100000000000001" customHeight="1" x14ac:dyDescent="0.2">
      <c r="A130" s="1"/>
      <c r="B130" s="5"/>
      <c r="C130" s="9"/>
      <c r="D130" s="5"/>
      <c r="E130" s="42"/>
      <c r="F130" s="5"/>
      <c r="G130" s="813"/>
      <c r="H130" s="813"/>
      <c r="I130" s="813"/>
      <c r="J130" s="813"/>
      <c r="K130" s="813"/>
      <c r="L130" s="813"/>
      <c r="M130" s="813"/>
      <c r="N130" s="20"/>
      <c r="O130" s="20"/>
      <c r="P130" s="4"/>
      <c r="Q130" s="409"/>
      <c r="R130" s="435"/>
      <c r="S130" s="524"/>
    </row>
    <row r="131" spans="1:19" s="181" customFormat="1" ht="17.100000000000001" customHeight="1" x14ac:dyDescent="0.2">
      <c r="A131" s="183" t="s">
        <v>326</v>
      </c>
      <c r="B131" s="184" t="s">
        <v>294</v>
      </c>
      <c r="C131" s="184"/>
      <c r="D131" s="184"/>
      <c r="E131" s="184"/>
      <c r="F131" s="184"/>
      <c r="G131" s="184"/>
      <c r="H131" s="184"/>
      <c r="I131" s="184"/>
      <c r="J131" s="184"/>
      <c r="K131" s="184"/>
      <c r="L131" s="184"/>
      <c r="M131" s="184"/>
      <c r="N131" s="202">
        <v>12</v>
      </c>
      <c r="O131" s="202" t="s">
        <v>903</v>
      </c>
      <c r="P131" s="202"/>
      <c r="Q131" s="400">
        <f>Q132</f>
        <v>48000000</v>
      </c>
      <c r="R131" s="421"/>
      <c r="S131" s="513"/>
    </row>
    <row r="132" spans="1:19" ht="17.100000000000001" customHeight="1" x14ac:dyDescent="0.2">
      <c r="A132" s="60" t="s">
        <v>44</v>
      </c>
      <c r="B132" s="253" t="s">
        <v>954</v>
      </c>
      <c r="C132" s="1011"/>
      <c r="D132" s="1011"/>
      <c r="E132" s="1011"/>
      <c r="F132" s="1011"/>
      <c r="G132" s="1011"/>
      <c r="H132" s="1011"/>
      <c r="I132" s="1011"/>
      <c r="J132" s="1011"/>
      <c r="K132" s="1011"/>
      <c r="L132" s="1011"/>
      <c r="M132" s="1011"/>
      <c r="N132" s="46"/>
      <c r="O132" s="46"/>
      <c r="P132" s="46"/>
      <c r="Q132" s="356">
        <f>Q133</f>
        <v>48000000</v>
      </c>
      <c r="R132" s="1009"/>
      <c r="S132" s="420"/>
    </row>
    <row r="133" spans="1:19" s="54" customFormat="1" ht="17.100000000000001" customHeight="1" x14ac:dyDescent="0.2">
      <c r="A133" s="128" t="s">
        <v>61</v>
      </c>
      <c r="B133" s="811" t="s">
        <v>902</v>
      </c>
      <c r="C133" s="820"/>
      <c r="D133" s="820"/>
      <c r="E133" s="820"/>
      <c r="F133" s="820"/>
      <c r="G133" s="820"/>
      <c r="H133" s="820"/>
      <c r="I133" s="820"/>
      <c r="J133" s="820"/>
      <c r="K133" s="820"/>
      <c r="L133" s="820"/>
      <c r="M133" s="820"/>
      <c r="N133" s="128"/>
      <c r="O133" s="128"/>
      <c r="P133" s="128"/>
      <c r="Q133" s="381">
        <f>Q134</f>
        <v>48000000</v>
      </c>
      <c r="R133" s="454"/>
      <c r="S133" s="518"/>
    </row>
    <row r="134" spans="1:19" s="59" customFormat="1" ht="17.100000000000001" customHeight="1" x14ac:dyDescent="0.35">
      <c r="A134" s="51">
        <v>521119</v>
      </c>
      <c r="B134" s="1056" t="s">
        <v>56</v>
      </c>
      <c r="C134" s="1057"/>
      <c r="D134" s="1057"/>
      <c r="E134" s="1057"/>
      <c r="F134" s="1057"/>
      <c r="G134" s="1057"/>
      <c r="H134" s="1057"/>
      <c r="I134" s="1057"/>
      <c r="J134" s="1057"/>
      <c r="K134" s="1057"/>
      <c r="L134" s="1057"/>
      <c r="M134" s="5"/>
      <c r="N134" s="6"/>
      <c r="O134" s="6"/>
      <c r="P134" s="6"/>
      <c r="Q134" s="369">
        <f>SUM(Q136:Q136)</f>
        <v>48000000</v>
      </c>
      <c r="R134" s="454" t="s">
        <v>562</v>
      </c>
      <c r="S134" s="518"/>
    </row>
    <row r="135" spans="1:19" s="129" customFormat="1" ht="17.100000000000001" customHeight="1" x14ac:dyDescent="0.2">
      <c r="A135" s="20"/>
      <c r="B135" s="8" t="s">
        <v>19</v>
      </c>
      <c r="C135" s="18" t="s">
        <v>32</v>
      </c>
      <c r="D135" s="18"/>
      <c r="E135" s="42"/>
      <c r="F135" s="18"/>
      <c r="G135" s="19"/>
      <c r="H135" s="19"/>
      <c r="I135" s="19"/>
      <c r="J135" s="19"/>
      <c r="K135" s="19"/>
      <c r="L135" s="19"/>
      <c r="M135" s="19"/>
      <c r="N135" s="20"/>
      <c r="O135" s="20"/>
      <c r="P135" s="21"/>
      <c r="Q135" s="402"/>
      <c r="R135" s="145"/>
      <c r="S135" s="517"/>
    </row>
    <row r="136" spans="1:19" s="54" customFormat="1" ht="17.100000000000001" customHeight="1" x14ac:dyDescent="0.2">
      <c r="A136" s="1"/>
      <c r="B136" s="8"/>
      <c r="C136" s="9" t="s">
        <v>232</v>
      </c>
      <c r="D136" s="5"/>
      <c r="E136" s="42"/>
      <c r="F136" s="5"/>
      <c r="G136" s="813"/>
      <c r="H136" s="813"/>
      <c r="I136" s="813"/>
      <c r="J136" s="813"/>
      <c r="K136" s="813"/>
      <c r="L136" s="813"/>
      <c r="M136" s="813"/>
      <c r="N136" s="20">
        <v>1</v>
      </c>
      <c r="O136" s="20" t="s">
        <v>366</v>
      </c>
      <c r="P136" s="4">
        <v>48000000</v>
      </c>
      <c r="Q136" s="403">
        <f>P136*N136</f>
        <v>48000000</v>
      </c>
      <c r="R136" s="435"/>
      <c r="S136" s="524"/>
    </row>
    <row r="137" spans="1:19" s="54" customFormat="1" ht="17.100000000000001" customHeight="1" x14ac:dyDescent="0.2">
      <c r="A137" s="1"/>
      <c r="B137" s="8"/>
      <c r="C137" s="9"/>
      <c r="D137" s="5"/>
      <c r="E137" s="42"/>
      <c r="F137" s="5"/>
      <c r="G137" s="813"/>
      <c r="H137" s="813"/>
      <c r="I137" s="813"/>
      <c r="J137" s="813"/>
      <c r="K137" s="813"/>
      <c r="L137" s="813"/>
      <c r="M137" s="813"/>
      <c r="N137" s="20"/>
      <c r="O137" s="20"/>
      <c r="P137" s="4"/>
      <c r="Q137" s="403"/>
      <c r="R137" s="435"/>
      <c r="S137" s="524"/>
    </row>
    <row r="138" spans="1:19" ht="17.100000000000001" customHeight="1" x14ac:dyDescent="0.2">
      <c r="A138" s="168">
        <v>3130</v>
      </c>
      <c r="B138" s="166" t="s">
        <v>436</v>
      </c>
      <c r="C138" s="166"/>
      <c r="D138" s="166"/>
      <c r="E138" s="166"/>
      <c r="F138" s="166"/>
      <c r="G138" s="166"/>
      <c r="H138" s="166"/>
      <c r="I138" s="166"/>
      <c r="J138" s="166"/>
      <c r="K138" s="166"/>
      <c r="L138" s="166"/>
      <c r="M138" s="166"/>
      <c r="N138" s="193"/>
      <c r="O138" s="193"/>
      <c r="P138" s="193"/>
      <c r="Q138" s="389">
        <f>Q139</f>
        <v>19008000</v>
      </c>
      <c r="R138" s="814"/>
      <c r="S138" s="420"/>
    </row>
    <row r="139" spans="1:19" s="181" customFormat="1" ht="17.100000000000001" customHeight="1" x14ac:dyDescent="0.2">
      <c r="A139" s="183" t="s">
        <v>435</v>
      </c>
      <c r="B139" s="184" t="s">
        <v>437</v>
      </c>
      <c r="C139" s="184"/>
      <c r="D139" s="184"/>
      <c r="E139" s="184"/>
      <c r="F139" s="184"/>
      <c r="G139" s="184"/>
      <c r="H139" s="184"/>
      <c r="I139" s="184"/>
      <c r="J139" s="184"/>
      <c r="K139" s="184"/>
      <c r="L139" s="184"/>
      <c r="M139" s="184"/>
      <c r="N139" s="202">
        <v>12</v>
      </c>
      <c r="O139" s="202" t="s">
        <v>903</v>
      </c>
      <c r="P139" s="202"/>
      <c r="Q139" s="400">
        <f>Q140</f>
        <v>19008000</v>
      </c>
      <c r="R139" s="421"/>
      <c r="S139" s="513"/>
    </row>
    <row r="140" spans="1:19" ht="17.100000000000001" customHeight="1" x14ac:dyDescent="0.2">
      <c r="A140" s="60" t="s">
        <v>51</v>
      </c>
      <c r="B140" s="253" t="s">
        <v>52</v>
      </c>
      <c r="C140" s="817"/>
      <c r="D140" s="817"/>
      <c r="E140" s="817"/>
      <c r="F140" s="817"/>
      <c r="G140" s="817"/>
      <c r="H140" s="817"/>
      <c r="I140" s="817"/>
      <c r="J140" s="817"/>
      <c r="K140" s="817"/>
      <c r="L140" s="817"/>
      <c r="M140" s="817"/>
      <c r="N140" s="46"/>
      <c r="O140" s="46"/>
      <c r="P140" s="46"/>
      <c r="Q140" s="356">
        <f>Q141</f>
        <v>19008000</v>
      </c>
      <c r="R140" s="814"/>
      <c r="S140" s="420"/>
    </row>
    <row r="141" spans="1:19" s="61" customFormat="1" ht="17.100000000000001" customHeight="1" x14ac:dyDescent="0.2">
      <c r="A141" s="137" t="s">
        <v>799</v>
      </c>
      <c r="B141" s="816" t="s">
        <v>800</v>
      </c>
      <c r="C141" s="819"/>
      <c r="D141" s="819"/>
      <c r="E141" s="819"/>
      <c r="F141" s="819"/>
      <c r="G141" s="819"/>
      <c r="H141" s="819"/>
      <c r="I141" s="819"/>
      <c r="J141" s="819"/>
      <c r="K141" s="819"/>
      <c r="L141" s="819"/>
      <c r="M141" s="819"/>
      <c r="N141" s="137"/>
      <c r="O141" s="137"/>
      <c r="P141" s="137"/>
      <c r="Q141" s="357">
        <f>Q142</f>
        <v>19008000</v>
      </c>
      <c r="R141" s="432" t="s">
        <v>562</v>
      </c>
      <c r="S141" s="521"/>
    </row>
    <row r="142" spans="1:19" s="129" customFormat="1" ht="17.100000000000001" customHeight="1" x14ac:dyDescent="0.35">
      <c r="A142" s="44">
        <v>521119</v>
      </c>
      <c r="B142" s="1056" t="s">
        <v>56</v>
      </c>
      <c r="C142" s="1057"/>
      <c r="D142" s="1057"/>
      <c r="E142" s="1057"/>
      <c r="F142" s="1057"/>
      <c r="G142" s="1057"/>
      <c r="H142" s="1057"/>
      <c r="I142" s="1057"/>
      <c r="J142" s="1057"/>
      <c r="K142" s="1057"/>
      <c r="L142" s="1057"/>
      <c r="M142" s="45"/>
      <c r="N142" s="28"/>
      <c r="O142" s="28"/>
      <c r="P142" s="28"/>
      <c r="Q142" s="394">
        <f>Q143</f>
        <v>19008000</v>
      </c>
      <c r="R142" s="454"/>
      <c r="S142" s="518"/>
    </row>
    <row r="143" spans="1:19" s="129" customFormat="1" ht="17.100000000000001" customHeight="1" x14ac:dyDescent="0.2">
      <c r="A143" s="254"/>
      <c r="B143" s="258" t="s">
        <v>19</v>
      </c>
      <c r="C143" s="2" t="s">
        <v>327</v>
      </c>
      <c r="D143" s="810"/>
      <c r="E143" s="810"/>
      <c r="F143" s="810"/>
      <c r="G143" s="810"/>
      <c r="H143" s="810"/>
      <c r="I143" s="810"/>
      <c r="J143" s="810"/>
      <c r="K143" s="810"/>
      <c r="L143" s="810"/>
      <c r="M143" s="45"/>
      <c r="N143" s="28"/>
      <c r="O143" s="28"/>
      <c r="P143" s="28"/>
      <c r="Q143" s="390">
        <f>Q145</f>
        <v>19008000</v>
      </c>
      <c r="R143" s="145"/>
      <c r="S143" s="517"/>
    </row>
    <row r="144" spans="1:19" s="129" customFormat="1" ht="17.100000000000001" customHeight="1" x14ac:dyDescent="0.35">
      <c r="A144" s="254"/>
      <c r="B144" s="809"/>
      <c r="C144" s="2" t="s">
        <v>671</v>
      </c>
      <c r="D144" s="810"/>
      <c r="E144" s="810"/>
      <c r="F144" s="810"/>
      <c r="G144" s="810"/>
      <c r="H144" s="810"/>
      <c r="I144" s="810"/>
      <c r="J144" s="810"/>
      <c r="K144" s="810"/>
      <c r="L144" s="810"/>
      <c r="M144" s="45"/>
      <c r="N144" s="28"/>
      <c r="O144" s="28"/>
      <c r="P144" s="28"/>
      <c r="Q144" s="394"/>
      <c r="R144" s="145"/>
      <c r="S144" s="517"/>
    </row>
    <row r="145" spans="1:19" s="129" customFormat="1" ht="17.100000000000001" customHeight="1" x14ac:dyDescent="0.35">
      <c r="A145" s="254"/>
      <c r="B145" s="809"/>
      <c r="C145" s="2" t="s">
        <v>330</v>
      </c>
      <c r="D145" s="810"/>
      <c r="E145" s="810"/>
      <c r="F145" s="810"/>
      <c r="G145" s="810"/>
      <c r="H145" s="810"/>
      <c r="I145" s="810"/>
      <c r="J145" s="810"/>
      <c r="K145" s="810"/>
      <c r="L145" s="810"/>
      <c r="M145" s="45"/>
      <c r="N145" s="814"/>
      <c r="O145" s="454"/>
      <c r="P145" s="38"/>
      <c r="Q145" s="369">
        <f>SUM(Q146:Q148)</f>
        <v>19008000</v>
      </c>
      <c r="R145" s="145"/>
      <c r="S145" s="517"/>
    </row>
    <row r="146" spans="1:19" s="129" customFormat="1" ht="17.100000000000001" customHeight="1" x14ac:dyDescent="0.2">
      <c r="A146" s="254"/>
      <c r="B146" s="809"/>
      <c r="C146" s="9" t="s">
        <v>18</v>
      </c>
      <c r="D146" s="5"/>
      <c r="E146" s="5"/>
      <c r="F146" s="5" t="s">
        <v>9</v>
      </c>
      <c r="G146" s="813">
        <v>2</v>
      </c>
      <c r="H146" s="813" t="s">
        <v>10</v>
      </c>
      <c r="I146" s="813" t="s">
        <v>11</v>
      </c>
      <c r="J146" s="813">
        <v>144</v>
      </c>
      <c r="K146" s="813" t="s">
        <v>8</v>
      </c>
      <c r="L146" s="5" t="s">
        <v>14</v>
      </c>
      <c r="M146" s="813"/>
      <c r="N146" s="22">
        <f>G146*J146</f>
        <v>288</v>
      </c>
      <c r="O146" s="1" t="s">
        <v>24</v>
      </c>
      <c r="P146" s="38">
        <v>22000</v>
      </c>
      <c r="Q146" s="370">
        <f>P146*N146</f>
        <v>6336000</v>
      </c>
      <c r="R146" s="145"/>
      <c r="S146" s="517"/>
    </row>
    <row r="147" spans="1:19" s="129" customFormat="1" ht="17.100000000000001" customHeight="1" x14ac:dyDescent="0.2">
      <c r="A147" s="254"/>
      <c r="B147" s="809"/>
      <c r="C147" s="9" t="s">
        <v>235</v>
      </c>
      <c r="D147" s="5"/>
      <c r="E147" s="5"/>
      <c r="F147" s="5" t="s">
        <v>9</v>
      </c>
      <c r="G147" s="813">
        <v>2</v>
      </c>
      <c r="H147" s="813" t="s">
        <v>10</v>
      </c>
      <c r="I147" s="813" t="s">
        <v>11</v>
      </c>
      <c r="J147" s="813">
        <v>144</v>
      </c>
      <c r="K147" s="813" t="s">
        <v>8</v>
      </c>
      <c r="L147" s="5" t="s">
        <v>14</v>
      </c>
      <c r="M147" s="813"/>
      <c r="N147" s="22">
        <f>G147*J147</f>
        <v>288</v>
      </c>
      <c r="O147" s="1" t="s">
        <v>24</v>
      </c>
      <c r="P147" s="38">
        <v>39000</v>
      </c>
      <c r="Q147" s="370">
        <f>N147*P147</f>
        <v>11232000</v>
      </c>
      <c r="R147" s="145"/>
      <c r="S147" s="517"/>
    </row>
    <row r="148" spans="1:19" s="129" customFormat="1" ht="17.100000000000001" customHeight="1" x14ac:dyDescent="0.2">
      <c r="A148" s="254"/>
      <c r="B148" s="809"/>
      <c r="C148" s="9" t="s">
        <v>27</v>
      </c>
      <c r="D148" s="5"/>
      <c r="E148" s="5"/>
      <c r="F148" s="5" t="s">
        <v>9</v>
      </c>
      <c r="G148" s="813">
        <v>2</v>
      </c>
      <c r="H148" s="813" t="s">
        <v>10</v>
      </c>
      <c r="I148" s="813" t="s">
        <v>11</v>
      </c>
      <c r="J148" s="813">
        <v>144</v>
      </c>
      <c r="K148" s="813" t="s">
        <v>8</v>
      </c>
      <c r="L148" s="5" t="s">
        <v>14</v>
      </c>
      <c r="M148" s="813"/>
      <c r="N148" s="22">
        <f>G148*J148</f>
        <v>288</v>
      </c>
      <c r="O148" s="1" t="s">
        <v>24</v>
      </c>
      <c r="P148" s="38">
        <v>5000</v>
      </c>
      <c r="Q148" s="370">
        <f>P148*N148</f>
        <v>1440000</v>
      </c>
      <c r="R148" s="145"/>
      <c r="S148" s="517"/>
    </row>
    <row r="149" spans="1:19" s="129" customFormat="1" ht="17.100000000000001" customHeight="1" x14ac:dyDescent="0.2">
      <c r="A149" s="254"/>
      <c r="B149" s="810"/>
      <c r="C149" s="9"/>
      <c r="D149" s="5"/>
      <c r="E149" s="5"/>
      <c r="F149" s="5"/>
      <c r="G149" s="813"/>
      <c r="H149" s="813"/>
      <c r="I149" s="813"/>
      <c r="J149" s="813"/>
      <c r="K149" s="813"/>
      <c r="L149" s="5"/>
      <c r="M149" s="813"/>
      <c r="N149" s="22"/>
      <c r="O149" s="1"/>
      <c r="P149" s="38"/>
      <c r="Q149" s="370"/>
      <c r="R149" s="145"/>
      <c r="S149" s="517"/>
    </row>
    <row r="150" spans="1:19" s="192" customFormat="1" ht="17.100000000000001" customHeight="1" x14ac:dyDescent="0.2">
      <c r="A150" s="168">
        <v>3133</v>
      </c>
      <c r="B150" s="166" t="s">
        <v>443</v>
      </c>
      <c r="C150" s="166"/>
      <c r="D150" s="166"/>
      <c r="E150" s="166"/>
      <c r="F150" s="166"/>
      <c r="G150" s="166"/>
      <c r="H150" s="166"/>
      <c r="I150" s="166"/>
      <c r="J150" s="166"/>
      <c r="K150" s="166"/>
      <c r="L150" s="166"/>
      <c r="M150" s="166"/>
      <c r="N150" s="193"/>
      <c r="O150" s="193"/>
      <c r="P150" s="193"/>
      <c r="Q150" s="389">
        <f>Q151</f>
        <v>88488000</v>
      </c>
      <c r="R150" s="431"/>
      <c r="S150" s="520"/>
    </row>
    <row r="151" spans="1:19" s="187" customFormat="1" ht="17.100000000000001" customHeight="1" x14ac:dyDescent="0.2">
      <c r="A151" s="204" t="s">
        <v>442</v>
      </c>
      <c r="B151" s="184" t="s">
        <v>29</v>
      </c>
      <c r="C151" s="184"/>
      <c r="D151" s="184"/>
      <c r="E151" s="185"/>
      <c r="F151" s="185"/>
      <c r="G151" s="185"/>
      <c r="H151" s="185"/>
      <c r="I151" s="185"/>
      <c r="J151" s="185"/>
      <c r="K151" s="185"/>
      <c r="L151" s="185"/>
      <c r="M151" s="185"/>
      <c r="N151" s="200">
        <v>12</v>
      </c>
      <c r="O151" s="200" t="s">
        <v>275</v>
      </c>
      <c r="P151" s="186"/>
      <c r="Q151" s="355">
        <f>Q152</f>
        <v>88488000</v>
      </c>
      <c r="R151" s="423"/>
      <c r="S151" s="515"/>
    </row>
    <row r="152" spans="1:19" s="59" customFormat="1" ht="17.100000000000001" customHeight="1" x14ac:dyDescent="0.2">
      <c r="A152" s="60" t="s">
        <v>51</v>
      </c>
      <c r="B152" s="253" t="s">
        <v>52</v>
      </c>
      <c r="C152" s="817"/>
      <c r="D152" s="125"/>
      <c r="E152" s="456"/>
      <c r="F152" s="456"/>
      <c r="G152" s="456"/>
      <c r="H152" s="456"/>
      <c r="I152" s="456"/>
      <c r="J152" s="456"/>
      <c r="K152" s="456"/>
      <c r="L152" s="456"/>
      <c r="M152" s="456"/>
      <c r="N152" s="11"/>
      <c r="O152" s="11"/>
      <c r="P152" s="11"/>
      <c r="Q152" s="359">
        <f>Q153+Q181+Q185+Q189+Q209+Q233+Q245+Q257+Q263</f>
        <v>88488000</v>
      </c>
      <c r="R152" s="424"/>
      <c r="S152" s="821"/>
    </row>
    <row r="153" spans="1:19" ht="17.100000000000001" customHeight="1" x14ac:dyDescent="0.2">
      <c r="A153" s="128" t="s">
        <v>64</v>
      </c>
      <c r="B153" s="134" t="s">
        <v>30</v>
      </c>
      <c r="C153" s="85"/>
      <c r="D153" s="85"/>
      <c r="E153" s="85"/>
      <c r="F153" s="85"/>
      <c r="G153" s="820"/>
      <c r="H153" s="820"/>
      <c r="I153" s="820"/>
      <c r="J153" s="820"/>
      <c r="K153" s="820"/>
      <c r="L153" s="820"/>
      <c r="M153" s="820"/>
      <c r="N153" s="128"/>
      <c r="O153" s="128"/>
      <c r="P153" s="131"/>
      <c r="Q153" s="413">
        <f>Q156</f>
        <v>88488000</v>
      </c>
      <c r="R153" s="814"/>
      <c r="S153" s="420"/>
    </row>
    <row r="154" spans="1:19" ht="17.100000000000001" customHeight="1" x14ac:dyDescent="0.2">
      <c r="A154" s="11"/>
      <c r="B154" s="134" t="s">
        <v>245</v>
      </c>
      <c r="C154" s="85"/>
      <c r="D154" s="85"/>
      <c r="E154" s="34"/>
      <c r="F154" s="34"/>
      <c r="G154" s="456"/>
      <c r="H154" s="456"/>
      <c r="I154" s="456"/>
      <c r="J154" s="456"/>
      <c r="K154" s="456"/>
      <c r="L154" s="456"/>
      <c r="M154" s="456"/>
      <c r="N154" s="11"/>
      <c r="O154" s="11"/>
      <c r="P154" s="103"/>
      <c r="Q154" s="414"/>
      <c r="R154" s="814"/>
      <c r="S154" s="420"/>
    </row>
    <row r="155" spans="1:19" s="129" customFormat="1" ht="17.100000000000001" customHeight="1" x14ac:dyDescent="0.35">
      <c r="A155" s="44">
        <v>521119</v>
      </c>
      <c r="B155" s="1056" t="s">
        <v>56</v>
      </c>
      <c r="C155" s="1057"/>
      <c r="D155" s="1057"/>
      <c r="E155" s="1057"/>
      <c r="F155" s="1057"/>
      <c r="G155" s="1057"/>
      <c r="H155" s="1057"/>
      <c r="I155" s="1057"/>
      <c r="J155" s="1057"/>
      <c r="K155" s="1057"/>
      <c r="L155" s="1057"/>
      <c r="M155" s="56"/>
      <c r="N155" s="1"/>
      <c r="O155" s="35"/>
      <c r="P155" s="36"/>
      <c r="Q155" s="457">
        <f>Q156</f>
        <v>88488000</v>
      </c>
      <c r="R155" s="454" t="s">
        <v>571</v>
      </c>
      <c r="S155" s="518"/>
    </row>
    <row r="156" spans="1:19" s="59" customFormat="1" ht="17.100000000000001" customHeight="1" x14ac:dyDescent="0.2">
      <c r="A156" s="35"/>
      <c r="B156" s="56" t="s">
        <v>19</v>
      </c>
      <c r="C156" s="37" t="s">
        <v>323</v>
      </c>
      <c r="D156" s="37"/>
      <c r="E156" s="5"/>
      <c r="F156" s="56"/>
      <c r="G156" s="56"/>
      <c r="H156" s="56"/>
      <c r="I156" s="56"/>
      <c r="J156" s="56"/>
      <c r="K156" s="56"/>
      <c r="L156" s="56"/>
      <c r="M156" s="56"/>
      <c r="N156" s="1"/>
      <c r="O156" s="35"/>
      <c r="P156" s="35"/>
      <c r="Q156" s="408">
        <f>Q157+Q160</f>
        <v>88488000</v>
      </c>
      <c r="R156" s="424"/>
      <c r="S156" s="821"/>
    </row>
    <row r="157" spans="1:19" ht="17.100000000000001" customHeight="1" x14ac:dyDescent="0.2">
      <c r="A157" s="35"/>
      <c r="B157" s="8"/>
      <c r="C157" s="5" t="s">
        <v>445</v>
      </c>
      <c r="D157" s="5"/>
      <c r="E157" s="5"/>
      <c r="F157" s="56"/>
      <c r="G157" s="56"/>
      <c r="H157" s="56"/>
      <c r="I157" s="56"/>
      <c r="J157" s="56"/>
      <c r="K157" s="56"/>
      <c r="L157" s="56"/>
      <c r="M157" s="56"/>
      <c r="N157" s="22"/>
      <c r="O157" s="35"/>
      <c r="P157" s="35"/>
      <c r="Q157" s="408">
        <f>Q158+Q159</f>
        <v>31464000</v>
      </c>
      <c r="R157" s="814"/>
      <c r="S157" s="420"/>
    </row>
    <row r="158" spans="1:19" ht="17.100000000000001" customHeight="1" x14ac:dyDescent="0.2">
      <c r="A158" s="35"/>
      <c r="B158" s="8"/>
      <c r="C158" s="9" t="s">
        <v>18</v>
      </c>
      <c r="D158" s="5"/>
      <c r="E158" s="5"/>
      <c r="F158" s="5" t="s">
        <v>9</v>
      </c>
      <c r="G158" s="813">
        <v>6</v>
      </c>
      <c r="H158" s="813" t="s">
        <v>10</v>
      </c>
      <c r="I158" s="813" t="s">
        <v>11</v>
      </c>
      <c r="J158" s="813">
        <v>228</v>
      </c>
      <c r="K158" s="813" t="s">
        <v>8</v>
      </c>
      <c r="L158" s="5" t="s">
        <v>14</v>
      </c>
      <c r="M158" s="56"/>
      <c r="N158" s="22">
        <f>G158*J158</f>
        <v>1368</v>
      </c>
      <c r="O158" s="35" t="s">
        <v>24</v>
      </c>
      <c r="P158" s="38">
        <v>18000</v>
      </c>
      <c r="Q158" s="408">
        <f>N158*P158</f>
        <v>24624000</v>
      </c>
      <c r="R158" s="814"/>
      <c r="S158" s="420"/>
    </row>
    <row r="159" spans="1:19" ht="17.100000000000001" customHeight="1" x14ac:dyDescent="0.2">
      <c r="A159" s="35"/>
      <c r="B159" s="8"/>
      <c r="C159" s="9" t="s">
        <v>27</v>
      </c>
      <c r="D159" s="5"/>
      <c r="E159" s="5"/>
      <c r="F159" s="5" t="s">
        <v>9</v>
      </c>
      <c r="G159" s="813">
        <v>6</v>
      </c>
      <c r="H159" s="813" t="s">
        <v>10</v>
      </c>
      <c r="I159" s="813" t="s">
        <v>11</v>
      </c>
      <c r="J159" s="813">
        <f>J158</f>
        <v>228</v>
      </c>
      <c r="K159" s="813" t="s">
        <v>8</v>
      </c>
      <c r="L159" s="5" t="s">
        <v>14</v>
      </c>
      <c r="M159" s="56"/>
      <c r="N159" s="22">
        <f>G159*J159</f>
        <v>1368</v>
      </c>
      <c r="O159" s="35" t="s">
        <v>24</v>
      </c>
      <c r="P159" s="38">
        <v>5000</v>
      </c>
      <c r="Q159" s="408">
        <f>N159*P159</f>
        <v>6840000</v>
      </c>
      <c r="R159" s="814"/>
      <c r="S159" s="420"/>
    </row>
    <row r="160" spans="1:19" ht="17.100000000000001" customHeight="1" x14ac:dyDescent="0.2">
      <c r="A160" s="35"/>
      <c r="B160" s="8"/>
      <c r="C160" s="5" t="s">
        <v>447</v>
      </c>
      <c r="D160" s="5"/>
      <c r="E160" s="5"/>
      <c r="F160" s="56"/>
      <c r="G160" s="56"/>
      <c r="H160" s="56"/>
      <c r="I160" s="56"/>
      <c r="J160" s="56"/>
      <c r="K160" s="56"/>
      <c r="L160" s="56"/>
      <c r="M160" s="56"/>
      <c r="N160" s="22"/>
      <c r="O160" s="35"/>
      <c r="P160" s="35"/>
      <c r="Q160" s="408">
        <f>SUM(Q161:Q163)</f>
        <v>57024000</v>
      </c>
      <c r="R160" s="814"/>
      <c r="S160" s="420"/>
    </row>
    <row r="161" spans="1:19" ht="17.100000000000001" customHeight="1" x14ac:dyDescent="0.2">
      <c r="A161" s="35"/>
      <c r="B161" s="8"/>
      <c r="C161" s="9" t="s">
        <v>18</v>
      </c>
      <c r="D161" s="5"/>
      <c r="E161" s="5"/>
      <c r="F161" s="5" t="s">
        <v>9</v>
      </c>
      <c r="G161" s="813">
        <v>6</v>
      </c>
      <c r="H161" s="813" t="s">
        <v>10</v>
      </c>
      <c r="I161" s="813" t="s">
        <v>11</v>
      </c>
      <c r="J161" s="813">
        <v>144</v>
      </c>
      <c r="K161" s="813" t="s">
        <v>8</v>
      </c>
      <c r="L161" s="5" t="s">
        <v>14</v>
      </c>
      <c r="M161" s="56"/>
      <c r="N161" s="22">
        <f>G161*J161</f>
        <v>864</v>
      </c>
      <c r="O161" s="35" t="s">
        <v>24</v>
      </c>
      <c r="P161" s="38">
        <v>22000</v>
      </c>
      <c r="Q161" s="408">
        <f>N161*P161</f>
        <v>19008000</v>
      </c>
      <c r="R161" s="814"/>
      <c r="S161" s="420"/>
    </row>
    <row r="162" spans="1:19" ht="17.100000000000001" customHeight="1" x14ac:dyDescent="0.2">
      <c r="A162" s="1"/>
      <c r="B162" s="8"/>
      <c r="C162" s="9" t="s">
        <v>235</v>
      </c>
      <c r="D162" s="5"/>
      <c r="E162" s="5"/>
      <c r="F162" s="5" t="s">
        <v>9</v>
      </c>
      <c r="G162" s="813">
        <v>6</v>
      </c>
      <c r="H162" s="813" t="s">
        <v>10</v>
      </c>
      <c r="I162" s="813" t="s">
        <v>11</v>
      </c>
      <c r="J162" s="813">
        <v>144</v>
      </c>
      <c r="K162" s="813" t="s">
        <v>8</v>
      </c>
      <c r="L162" s="5" t="s">
        <v>14</v>
      </c>
      <c r="M162" s="813"/>
      <c r="N162" s="22">
        <f>G162*J162</f>
        <v>864</v>
      </c>
      <c r="O162" s="1" t="s">
        <v>24</v>
      </c>
      <c r="P162" s="38">
        <v>39000</v>
      </c>
      <c r="Q162" s="370">
        <f>N162*P162</f>
        <v>33696000</v>
      </c>
      <c r="R162" s="814"/>
      <c r="S162" s="420"/>
    </row>
    <row r="163" spans="1:19" ht="17.100000000000001" customHeight="1" x14ac:dyDescent="0.2">
      <c r="A163" s="35"/>
      <c r="B163" s="8"/>
      <c r="C163" s="9" t="s">
        <v>27</v>
      </c>
      <c r="D163" s="5"/>
      <c r="E163" s="5"/>
      <c r="F163" s="5" t="s">
        <v>9</v>
      </c>
      <c r="G163" s="813">
        <v>6</v>
      </c>
      <c r="H163" s="813" t="s">
        <v>10</v>
      </c>
      <c r="I163" s="813" t="s">
        <v>11</v>
      </c>
      <c r="J163" s="813">
        <f>J161</f>
        <v>144</v>
      </c>
      <c r="K163" s="813" t="s">
        <v>8</v>
      </c>
      <c r="L163" s="5" t="s">
        <v>14</v>
      </c>
      <c r="M163" s="56"/>
      <c r="N163" s="22">
        <f>G163*J163</f>
        <v>864</v>
      </c>
      <c r="O163" s="35" t="s">
        <v>24</v>
      </c>
      <c r="P163" s="38">
        <v>5000</v>
      </c>
      <c r="Q163" s="408">
        <f>N163*P163</f>
        <v>4320000</v>
      </c>
      <c r="R163" s="814"/>
      <c r="S163" s="420"/>
    </row>
    <row r="164" spans="1:19" ht="17.100000000000001" customHeight="1" x14ac:dyDescent="0.2">
      <c r="A164" s="35"/>
      <c r="B164" s="5"/>
      <c r="C164" s="9"/>
      <c r="D164" s="5"/>
      <c r="E164" s="5"/>
      <c r="F164" s="5"/>
      <c r="G164" s="813"/>
      <c r="H164" s="813"/>
      <c r="I164" s="813"/>
      <c r="J164" s="813"/>
      <c r="K164" s="813"/>
      <c r="L164" s="5"/>
      <c r="M164" s="56"/>
      <c r="N164" s="22"/>
      <c r="O164" s="35"/>
      <c r="P164" s="38"/>
      <c r="Q164" s="408"/>
      <c r="R164" s="814"/>
      <c r="S164" s="420"/>
    </row>
    <row r="165" spans="1:19" ht="17.100000000000001" customHeight="1" x14ac:dyDescent="0.2">
      <c r="A165" s="178" t="s">
        <v>65</v>
      </c>
      <c r="B165" s="177" t="s">
        <v>66</v>
      </c>
      <c r="C165" s="177"/>
      <c r="D165" s="177"/>
      <c r="E165" s="177"/>
      <c r="F165" s="177"/>
      <c r="G165" s="177"/>
      <c r="H165" s="177"/>
      <c r="I165" s="177"/>
      <c r="J165" s="177"/>
      <c r="K165" s="177"/>
      <c r="L165" s="177"/>
      <c r="M165" s="177"/>
      <c r="N165" s="188"/>
      <c r="O165" s="188"/>
      <c r="P165" s="188"/>
      <c r="Q165" s="387">
        <f>Q166</f>
        <v>48250000</v>
      </c>
      <c r="R165" s="814"/>
      <c r="S165" s="420"/>
    </row>
    <row r="166" spans="1:19" ht="17.100000000000001" customHeight="1" x14ac:dyDescent="0.2">
      <c r="A166" s="205">
        <v>3142</v>
      </c>
      <c r="B166" s="206" t="s">
        <v>458</v>
      </c>
      <c r="C166" s="207"/>
      <c r="D166" s="206"/>
      <c r="E166" s="167"/>
      <c r="F166" s="167"/>
      <c r="G166" s="167"/>
      <c r="H166" s="167"/>
      <c r="I166" s="167"/>
      <c r="J166" s="167"/>
      <c r="K166" s="167"/>
      <c r="L166" s="167"/>
      <c r="M166" s="206"/>
      <c r="N166" s="208"/>
      <c r="O166" s="168"/>
      <c r="P166" s="209"/>
      <c r="Q166" s="389">
        <f>Q168+Q181+Q188+Q194</f>
        <v>48250000</v>
      </c>
      <c r="R166" s="814"/>
      <c r="S166" s="420"/>
    </row>
    <row r="167" spans="1:19" ht="17.100000000000001" customHeight="1" x14ac:dyDescent="0.2">
      <c r="A167" s="210" t="s">
        <v>266</v>
      </c>
      <c r="B167" s="211" t="s">
        <v>459</v>
      </c>
      <c r="C167" s="212"/>
      <c r="D167" s="213"/>
      <c r="E167" s="185"/>
      <c r="F167" s="185"/>
      <c r="G167" s="185"/>
      <c r="H167" s="185"/>
      <c r="I167" s="185"/>
      <c r="J167" s="185"/>
      <c r="K167" s="185"/>
      <c r="L167" s="185"/>
      <c r="M167" s="213"/>
      <c r="N167" s="234"/>
      <c r="O167" s="200"/>
      <c r="P167" s="214"/>
      <c r="Q167" s="400">
        <f>Q168</f>
        <v>48250000</v>
      </c>
      <c r="R167" s="814"/>
      <c r="S167" s="420"/>
    </row>
    <row r="168" spans="1:19" ht="17.100000000000001" customHeight="1" x14ac:dyDescent="0.2">
      <c r="A168" s="60" t="s">
        <v>51</v>
      </c>
      <c r="B168" s="253" t="s">
        <v>52</v>
      </c>
      <c r="C168" s="817"/>
      <c r="D168" s="817"/>
      <c r="E168" s="817"/>
      <c r="F168" s="817"/>
      <c r="G168" s="817"/>
      <c r="H168" s="817"/>
      <c r="I168" s="817"/>
      <c r="J168" s="817"/>
      <c r="K168" s="817"/>
      <c r="L168" s="817"/>
      <c r="M168" s="817"/>
      <c r="N168" s="46"/>
      <c r="O168" s="280"/>
      <c r="P168" s="46"/>
      <c r="Q168" s="356">
        <f>Q169</f>
        <v>48250000</v>
      </c>
      <c r="R168" s="814"/>
      <c r="S168" s="420"/>
    </row>
    <row r="169" spans="1:19" ht="17.100000000000001" customHeight="1" x14ac:dyDescent="0.2">
      <c r="A169" s="137" t="s">
        <v>67</v>
      </c>
      <c r="B169" s="65" t="s">
        <v>41</v>
      </c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7"/>
      <c r="O169" s="67"/>
      <c r="P169" s="67"/>
      <c r="Q169" s="375">
        <f>Q170</f>
        <v>48250000</v>
      </c>
      <c r="R169" s="814"/>
      <c r="S169" s="420"/>
    </row>
    <row r="170" spans="1:19" ht="17.100000000000001" customHeight="1" x14ac:dyDescent="0.35">
      <c r="A170" s="44">
        <v>521119</v>
      </c>
      <c r="B170" s="24" t="s">
        <v>48</v>
      </c>
      <c r="C170" s="25"/>
      <c r="E170" s="25"/>
      <c r="F170" s="25"/>
      <c r="G170" s="25"/>
      <c r="H170" s="25"/>
      <c r="I170" s="25"/>
      <c r="J170" s="25"/>
      <c r="K170" s="25"/>
      <c r="L170" s="25"/>
      <c r="M170" s="25"/>
      <c r="N170" s="28"/>
      <c r="O170" s="28"/>
      <c r="P170" s="28"/>
      <c r="Q170" s="394">
        <f>Q172</f>
        <v>48250000</v>
      </c>
      <c r="R170" s="454" t="s">
        <v>562</v>
      </c>
      <c r="S170" s="518"/>
    </row>
    <row r="171" spans="1:19" s="129" customFormat="1" ht="17.100000000000001" customHeight="1" x14ac:dyDescent="0.2">
      <c r="A171" s="27"/>
      <c r="B171" s="49" t="s">
        <v>19</v>
      </c>
      <c r="C171" s="49" t="s">
        <v>297</v>
      </c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8"/>
      <c r="O171" s="28"/>
      <c r="P171" s="28"/>
      <c r="Q171" s="382"/>
      <c r="R171" s="145"/>
      <c r="S171" s="517"/>
    </row>
    <row r="172" spans="1:19" s="129" customFormat="1" ht="17.100000000000001" customHeight="1" x14ac:dyDescent="0.2">
      <c r="A172" s="27"/>
      <c r="B172" s="49"/>
      <c r="C172" s="49" t="s">
        <v>330</v>
      </c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8"/>
      <c r="O172" s="28"/>
      <c r="P172" s="266"/>
      <c r="Q172" s="382">
        <f>Q173+Q174</f>
        <v>48250000</v>
      </c>
      <c r="R172" s="145"/>
      <c r="S172" s="517"/>
    </row>
    <row r="173" spans="1:19" s="129" customFormat="1" ht="17.100000000000001" customHeight="1" x14ac:dyDescent="0.2">
      <c r="A173" s="27"/>
      <c r="B173" s="49"/>
      <c r="C173" s="49" t="s">
        <v>664</v>
      </c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8">
        <v>2</v>
      </c>
      <c r="O173" s="68" t="s">
        <v>250</v>
      </c>
      <c r="P173" s="266">
        <v>12710000</v>
      </c>
      <c r="Q173" s="382">
        <f>P173*N173</f>
        <v>25420000</v>
      </c>
      <c r="R173" s="145"/>
      <c r="S173" s="517"/>
    </row>
    <row r="174" spans="1:19" s="129" customFormat="1" ht="17.100000000000001" customHeight="1" x14ac:dyDescent="0.2">
      <c r="A174" s="27"/>
      <c r="B174" s="49"/>
      <c r="C174" s="49" t="s">
        <v>665</v>
      </c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8">
        <v>3</v>
      </c>
      <c r="O174" s="68" t="s">
        <v>250</v>
      </c>
      <c r="P174" s="266">
        <v>7610000</v>
      </c>
      <c r="Q174" s="382">
        <f>P174*N174</f>
        <v>22830000</v>
      </c>
      <c r="R174" s="145"/>
      <c r="S174" s="517"/>
    </row>
    <row r="175" spans="1:19" s="129" customFormat="1" ht="17.100000000000001" customHeight="1" x14ac:dyDescent="0.2">
      <c r="A175" s="27"/>
      <c r="B175" s="49"/>
      <c r="C175" s="49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8"/>
      <c r="O175" s="68"/>
      <c r="P175" s="266"/>
      <c r="Q175" s="382"/>
      <c r="R175" s="145"/>
      <c r="S175" s="517"/>
    </row>
    <row r="176" spans="1:19" s="129" customFormat="1" x14ac:dyDescent="0.2">
      <c r="A176" s="467"/>
      <c r="B176" s="1105" t="s">
        <v>204</v>
      </c>
      <c r="C176" s="1106"/>
      <c r="D176" s="1106"/>
      <c r="E176" s="1106"/>
      <c r="F176" s="1106"/>
      <c r="G176" s="1106"/>
      <c r="H176" s="1106"/>
      <c r="I176" s="1106"/>
      <c r="J176" s="1106"/>
      <c r="K176" s="1106"/>
      <c r="L176" s="1106"/>
      <c r="M176" s="1107"/>
      <c r="N176" s="128"/>
      <c r="O176" s="128"/>
      <c r="P176" s="278"/>
      <c r="Q176" s="368">
        <f>Q165+Q117+Q92+Q20+Q12</f>
        <v>524989000</v>
      </c>
      <c r="R176" s="145"/>
      <c r="S176" s="218"/>
    </row>
    <row r="178" spans="19:19" x14ac:dyDescent="0.2">
      <c r="S178" s="224"/>
    </row>
  </sheetData>
  <mergeCells count="18">
    <mergeCell ref="R9:R10"/>
    <mergeCell ref="B176:M176"/>
    <mergeCell ref="B11:M11"/>
    <mergeCell ref="B17:L17"/>
    <mergeCell ref="B24:F24"/>
    <mergeCell ref="B97:L97"/>
    <mergeCell ref="B112:L112"/>
    <mergeCell ref="B122:L122"/>
    <mergeCell ref="B134:L134"/>
    <mergeCell ref="B126:M126"/>
    <mergeCell ref="B142:L142"/>
    <mergeCell ref="B155:L155"/>
    <mergeCell ref="A6:Q6"/>
    <mergeCell ref="A7:Q7"/>
    <mergeCell ref="A9:A10"/>
    <mergeCell ref="B9:M10"/>
    <mergeCell ref="N9:N10"/>
    <mergeCell ref="Q9:Q10"/>
  </mergeCells>
  <pageMargins left="1.2204724409448819" right="0" top="0.94488188976377963" bottom="0.74803149606299213" header="0.31496062992125984" footer="0.31496062992125984"/>
  <pageSetup paperSize="5" orientation="landscape" horizontalDpi="4294967293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S159"/>
  <sheetViews>
    <sheetView view="pageBreakPreview" topLeftCell="A147" zoomScaleNormal="100" zoomScaleSheetLayoutView="100" workbookViewId="0">
      <selection activeCell="N167" sqref="N167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9.85546875" customWidth="1"/>
    <col min="19" max="19" width="12.7109375" customWidth="1"/>
  </cols>
  <sheetData>
    <row r="1" spans="1:19" x14ac:dyDescent="0.2">
      <c r="A1" t="s">
        <v>43</v>
      </c>
    </row>
    <row r="2" spans="1:19" x14ac:dyDescent="0.2">
      <c r="A2" s="54" t="s">
        <v>431</v>
      </c>
    </row>
    <row r="3" spans="1:19" x14ac:dyDescent="0.2">
      <c r="A3" s="54" t="s">
        <v>465</v>
      </c>
    </row>
    <row r="4" spans="1:19" x14ac:dyDescent="0.2">
      <c r="A4" t="s">
        <v>80</v>
      </c>
    </row>
    <row r="6" spans="1:19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19" ht="20.25" x14ac:dyDescent="0.3">
      <c r="A7" s="1077" t="s">
        <v>75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19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9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19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19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19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19890000</v>
      </c>
      <c r="R12" s="421"/>
      <c r="S12" s="513"/>
    </row>
    <row r="13" spans="1:19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19890000</v>
      </c>
      <c r="R13" s="422"/>
      <c r="S13" s="514"/>
    </row>
    <row r="14" spans="1:19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19890000</v>
      </c>
      <c r="R14" s="423"/>
      <c r="S14" s="515"/>
    </row>
    <row r="15" spans="1:19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19890000</v>
      </c>
      <c r="R15" s="531"/>
      <c r="S15" s="420"/>
    </row>
    <row r="16" spans="1:19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19890000</v>
      </c>
      <c r="R16" s="145"/>
      <c r="S16" s="517"/>
    </row>
    <row r="17" spans="1:19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19890000</v>
      </c>
      <c r="R17" s="531" t="s">
        <v>562</v>
      </c>
      <c r="S17" s="420"/>
    </row>
    <row r="18" spans="1:19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</row>
    <row r="19" spans="1:19" ht="17.100000000000001" customHeight="1" x14ac:dyDescent="0.2">
      <c r="A19" s="1"/>
      <c r="B19" s="5"/>
      <c r="C19" s="9" t="s">
        <v>282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13</v>
      </c>
      <c r="O19" s="450" t="s">
        <v>15</v>
      </c>
      <c r="P19" s="16">
        <v>1530000</v>
      </c>
      <c r="Q19" s="366">
        <f t="shared" ref="Q19" si="0">N19*P19</f>
        <v>19890000</v>
      </c>
      <c r="R19" s="531"/>
      <c r="S19" s="420"/>
    </row>
    <row r="20" spans="1:19" ht="17.100000000000001" customHeight="1" x14ac:dyDescent="0.2">
      <c r="A20" s="1"/>
      <c r="B20" s="5"/>
      <c r="C20" s="9"/>
      <c r="D20" s="5"/>
      <c r="E20" s="5"/>
      <c r="F20" s="5"/>
      <c r="G20" s="5"/>
      <c r="H20" s="5"/>
      <c r="I20" s="5"/>
      <c r="J20" s="5"/>
      <c r="K20" s="5"/>
      <c r="L20" s="5"/>
      <c r="M20" s="5"/>
      <c r="N20" s="450"/>
      <c r="O20" s="450"/>
      <c r="P20" s="16"/>
      <c r="Q20" s="366"/>
      <c r="R20" s="799"/>
      <c r="S20" s="420"/>
    </row>
    <row r="21" spans="1:19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37257000</v>
      </c>
      <c r="R21" s="421"/>
      <c r="S21" s="513"/>
    </row>
    <row r="22" spans="1:19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10220000</v>
      </c>
      <c r="R22" s="431"/>
      <c r="S22" s="520"/>
    </row>
    <row r="23" spans="1:19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10220000</v>
      </c>
      <c r="R23" s="423"/>
      <c r="S23" s="515"/>
    </row>
    <row r="24" spans="1:19" s="59" customFormat="1" ht="17.100000000000001" customHeight="1" x14ac:dyDescent="0.2">
      <c r="A24" s="60" t="s">
        <v>51</v>
      </c>
      <c r="B24" s="253" t="s">
        <v>52</v>
      </c>
      <c r="C24" s="817"/>
      <c r="D24" s="817"/>
      <c r="E24" s="817"/>
      <c r="F24" s="817"/>
      <c r="G24" s="817"/>
      <c r="H24" s="817"/>
      <c r="I24" s="817"/>
      <c r="J24" s="817"/>
      <c r="K24" s="817"/>
      <c r="L24" s="817"/>
      <c r="M24" s="817"/>
      <c r="N24" s="46"/>
      <c r="O24" s="46"/>
      <c r="P24" s="46"/>
      <c r="Q24" s="356">
        <f>Q25+Q30+Q35</f>
        <v>10220000</v>
      </c>
      <c r="R24" s="424"/>
      <c r="S24" s="821"/>
    </row>
    <row r="25" spans="1:19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19"/>
      <c r="H25" s="819"/>
      <c r="I25" s="819"/>
      <c r="J25" s="819"/>
      <c r="K25" s="819"/>
      <c r="L25" s="819"/>
      <c r="M25" s="819"/>
      <c r="N25" s="137"/>
      <c r="O25" s="137"/>
      <c r="P25" s="137"/>
      <c r="Q25" s="357">
        <f>Q26</f>
        <v>3600000</v>
      </c>
      <c r="R25" s="145"/>
      <c r="S25" s="517"/>
    </row>
    <row r="26" spans="1:19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3600000</v>
      </c>
      <c r="R26" s="454" t="s">
        <v>571</v>
      </c>
      <c r="S26" s="518"/>
    </row>
    <row r="27" spans="1:19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3600000</v>
      </c>
      <c r="R27" s="814"/>
      <c r="S27" s="420"/>
    </row>
    <row r="28" spans="1:19" ht="17.100000000000001" customHeight="1" x14ac:dyDescent="0.2">
      <c r="A28" s="44"/>
      <c r="B28" s="25"/>
      <c r="C28" s="9" t="s">
        <v>904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300000</v>
      </c>
      <c r="Q28" s="390">
        <f>N28*P28</f>
        <v>3600000</v>
      </c>
      <c r="R28" s="814"/>
      <c r="S28" s="420"/>
    </row>
    <row r="29" spans="1:19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14"/>
      <c r="S29" s="420"/>
    </row>
    <row r="30" spans="1:19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19"/>
      <c r="F30" s="819"/>
      <c r="G30" s="819"/>
      <c r="H30" s="819"/>
      <c r="I30" s="819"/>
      <c r="J30" s="819"/>
      <c r="K30" s="819"/>
      <c r="L30" s="819"/>
      <c r="M30" s="819"/>
      <c r="N30" s="67"/>
      <c r="O30" s="67"/>
      <c r="P30" s="67"/>
      <c r="Q30" s="375">
        <f>Q31</f>
        <v>5000000</v>
      </c>
      <c r="R30" s="145"/>
      <c r="S30" s="517"/>
    </row>
    <row r="31" spans="1:19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19" s="54" customFormat="1" ht="17.100000000000001" customHeight="1" x14ac:dyDescent="0.2">
      <c r="A32" s="68"/>
      <c r="B32" s="49" t="s">
        <v>19</v>
      </c>
      <c r="C32" s="52" t="s">
        <v>900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904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14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19"/>
      <c r="F35" s="819"/>
      <c r="G35" s="819"/>
      <c r="H35" s="819"/>
      <c r="I35" s="819"/>
      <c r="J35" s="819"/>
      <c r="K35" s="819"/>
      <c r="L35" s="819"/>
      <c r="M35" s="819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14"/>
      <c r="S37" s="420"/>
    </row>
    <row r="38" spans="1:19" s="54" customFormat="1" ht="17.100000000000001" customHeight="1" x14ac:dyDescent="0.2">
      <c r="A38" s="68"/>
      <c r="B38" s="49"/>
      <c r="C38" s="9" t="s">
        <v>904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6793000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6793000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6793000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19"/>
      <c r="F43" s="819"/>
      <c r="G43" s="819"/>
      <c r="H43" s="819"/>
      <c r="I43" s="819"/>
      <c r="J43" s="819"/>
      <c r="K43" s="819"/>
      <c r="L43" s="819"/>
      <c r="M43" s="819"/>
      <c r="N43" s="67"/>
      <c r="O43" s="67"/>
      <c r="P43" s="67"/>
      <c r="Q43" s="375">
        <f>Q44</f>
        <v>6793000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6793000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2565000</v>
      </c>
      <c r="R45" s="814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2565000</v>
      </c>
      <c r="R46" s="814"/>
      <c r="S46" s="420"/>
    </row>
    <row r="47" spans="1:19" s="54" customFormat="1" ht="17.100000000000001" customHeight="1" x14ac:dyDescent="0.2">
      <c r="A47" s="68"/>
      <c r="B47" s="49"/>
      <c r="C47" s="9" t="s">
        <v>904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19</v>
      </c>
      <c r="O47" s="51" t="s">
        <v>38</v>
      </c>
      <c r="P47" s="48">
        <v>135000</v>
      </c>
      <c r="Q47" s="392">
        <f>N47*P47</f>
        <v>2565000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14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14"/>
      <c r="S49" s="420"/>
    </row>
    <row r="50" spans="1:19" s="54" customFormat="1" ht="17.100000000000001" customHeight="1" x14ac:dyDescent="0.2">
      <c r="A50" s="68"/>
      <c r="B50" s="49"/>
      <c r="C50" s="9" t="s">
        <v>904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6793000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6793000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6793000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19"/>
      <c r="F55" s="819"/>
      <c r="G55" s="819"/>
      <c r="H55" s="819"/>
      <c r="I55" s="819"/>
      <c r="J55" s="819"/>
      <c r="K55" s="819"/>
      <c r="L55" s="819"/>
      <c r="M55" s="819"/>
      <c r="N55" s="67"/>
      <c r="O55" s="67"/>
      <c r="P55" s="67"/>
      <c r="Q55" s="375">
        <f>Q56</f>
        <v>6793000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6793000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2565000</v>
      </c>
      <c r="R57" s="814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2565000</v>
      </c>
      <c r="R58" s="814"/>
      <c r="S58" s="420"/>
    </row>
    <row r="59" spans="1:19" s="54" customFormat="1" ht="17.100000000000001" customHeight="1" x14ac:dyDescent="0.2">
      <c r="A59" s="68"/>
      <c r="B59" s="49"/>
      <c r="C59" s="9" t="s">
        <v>904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19</v>
      </c>
      <c r="O59" s="51" t="s">
        <v>38</v>
      </c>
      <c r="P59" s="48">
        <v>135000</v>
      </c>
      <c r="Q59" s="392">
        <f>N59*P59</f>
        <v>2565000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14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14"/>
      <c r="S61" s="420"/>
    </row>
    <row r="62" spans="1:19" s="54" customFormat="1" ht="17.100000000000001" customHeight="1" x14ac:dyDescent="0.2">
      <c r="A62" s="68"/>
      <c r="B62" s="49"/>
      <c r="C62" s="9" t="s">
        <v>904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6658000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6658000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6658000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19"/>
      <c r="F67" s="819"/>
      <c r="G67" s="819"/>
      <c r="H67" s="819"/>
      <c r="I67" s="819"/>
      <c r="J67" s="819"/>
      <c r="K67" s="819"/>
      <c r="L67" s="819"/>
      <c r="M67" s="819"/>
      <c r="N67" s="67"/>
      <c r="O67" s="67"/>
      <c r="P67" s="67"/>
      <c r="Q67" s="375">
        <f>Q68</f>
        <v>6658000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6658000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2430000</v>
      </c>
      <c r="R69" s="814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2430000</v>
      </c>
      <c r="R70" s="814"/>
      <c r="S70" s="420"/>
    </row>
    <row r="71" spans="1:19" s="54" customFormat="1" ht="17.100000000000001" customHeight="1" x14ac:dyDescent="0.2">
      <c r="A71" s="68"/>
      <c r="B71" s="49"/>
      <c r="C71" s="9" t="s">
        <v>904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18</v>
      </c>
      <c r="O71" s="51" t="s">
        <v>38</v>
      </c>
      <c r="P71" s="48">
        <v>135000</v>
      </c>
      <c r="Q71" s="392">
        <f>N71*P71</f>
        <v>2430000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14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14"/>
      <c r="S73" s="420"/>
    </row>
    <row r="74" spans="1:19" s="54" customFormat="1" ht="17.100000000000001" customHeight="1" x14ac:dyDescent="0.2">
      <c r="A74" s="68"/>
      <c r="B74" s="49"/>
      <c r="C74" s="9" t="s">
        <v>904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14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6793000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6793000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6793000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19"/>
      <c r="F79" s="819"/>
      <c r="G79" s="819"/>
      <c r="H79" s="819"/>
      <c r="I79" s="819"/>
      <c r="J79" s="819"/>
      <c r="K79" s="819"/>
      <c r="L79" s="819"/>
      <c r="M79" s="819"/>
      <c r="N79" s="67"/>
      <c r="O79" s="67"/>
      <c r="P79" s="67"/>
      <c r="Q79" s="375">
        <f>Q80</f>
        <v>6793000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6793000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2565000</v>
      </c>
      <c r="R81" s="814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2565000</v>
      </c>
      <c r="R82" s="814"/>
      <c r="S82" s="420"/>
    </row>
    <row r="83" spans="1:19" s="54" customFormat="1" ht="17.100000000000001" customHeight="1" x14ac:dyDescent="0.2">
      <c r="A83" s="68"/>
      <c r="B83" s="49"/>
      <c r="C83" s="9" t="s">
        <v>904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19</v>
      </c>
      <c r="O83" s="51" t="s">
        <v>38</v>
      </c>
      <c r="P83" s="48">
        <v>135000</v>
      </c>
      <c r="Q83" s="392">
        <f>N83*P83</f>
        <v>2565000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14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14"/>
      <c r="S85" s="420"/>
    </row>
    <row r="86" spans="1:19" s="54" customFormat="1" ht="17.100000000000001" customHeight="1" x14ac:dyDescent="0.2">
      <c r="A86" s="68"/>
      <c r="B86" s="49"/>
      <c r="C86" s="9" t="s">
        <v>904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14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17110000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17110000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17110000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17"/>
      <c r="D91" s="817"/>
      <c r="E91" s="817"/>
      <c r="F91" s="817"/>
      <c r="G91" s="817"/>
      <c r="H91" s="817"/>
      <c r="I91" s="817"/>
      <c r="J91" s="817"/>
      <c r="K91" s="817"/>
      <c r="L91" s="817"/>
      <c r="M91" s="817"/>
      <c r="N91" s="46"/>
      <c r="O91" s="46"/>
      <c r="P91" s="46"/>
      <c r="Q91" s="356">
        <f>Q92+Q107</f>
        <v>17110000</v>
      </c>
      <c r="R91" s="424"/>
      <c r="S91" s="821"/>
    </row>
    <row r="92" spans="1:19" s="129" customFormat="1" ht="17.100000000000001" customHeight="1" x14ac:dyDescent="0.2">
      <c r="A92" s="818" t="s">
        <v>314</v>
      </c>
      <c r="B92" s="815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9046000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9046000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5306000</v>
      </c>
      <c r="R94" s="814"/>
      <c r="S94" s="420"/>
    </row>
    <row r="95" spans="1:19" ht="17.100000000000001" customHeight="1" x14ac:dyDescent="0.2">
      <c r="A95" s="27"/>
      <c r="B95" s="49" t="s">
        <v>26</v>
      </c>
      <c r="C95" s="49" t="s">
        <v>75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5306000</v>
      </c>
      <c r="R95" s="814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3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57</v>
      </c>
      <c r="O96" s="51" t="s">
        <v>24</v>
      </c>
      <c r="P96" s="50">
        <v>22000</v>
      </c>
      <c r="Q96" s="382">
        <f>N96*P96</f>
        <v>1254000</v>
      </c>
      <c r="R96" s="814"/>
      <c r="S96" s="420"/>
    </row>
    <row r="97" spans="1:19" ht="17.100000000000001" customHeight="1" x14ac:dyDescent="0.2">
      <c r="A97" s="27"/>
      <c r="B97" s="25"/>
      <c r="C97" s="29" t="s">
        <v>312</v>
      </c>
      <c r="D97" s="49" t="s">
        <v>118</v>
      </c>
      <c r="E97" s="45">
        <v>3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57</v>
      </c>
      <c r="O97" s="51" t="s">
        <v>24</v>
      </c>
      <c r="P97" s="50">
        <v>31000</v>
      </c>
      <c r="Q97" s="382">
        <f>N97*P97</f>
        <v>1767000</v>
      </c>
      <c r="R97" s="814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3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57</v>
      </c>
      <c r="O98" s="51" t="s">
        <v>24</v>
      </c>
      <c r="P98" s="50">
        <v>5000</v>
      </c>
      <c r="Q98" s="382">
        <f>N98*P98</f>
        <v>285000</v>
      </c>
      <c r="R98" s="814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14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3740000</v>
      </c>
      <c r="R100" s="814"/>
      <c r="S100" s="420"/>
    </row>
    <row r="101" spans="1:19" ht="17.100000000000001" customHeight="1" x14ac:dyDescent="0.2">
      <c r="A101" s="27"/>
      <c r="B101" s="49" t="s">
        <v>26</v>
      </c>
      <c r="C101" s="49" t="s">
        <v>75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3740000</v>
      </c>
      <c r="R101" s="814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3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30</v>
      </c>
      <c r="O102" s="51" t="s">
        <v>24</v>
      </c>
      <c r="P102" s="50">
        <v>22000</v>
      </c>
      <c r="Q102" s="382">
        <f>N102*P102</f>
        <v>660000</v>
      </c>
      <c r="R102" s="814"/>
      <c r="S102" s="420"/>
    </row>
    <row r="103" spans="1:19" ht="17.100000000000001" customHeight="1" x14ac:dyDescent="0.2">
      <c r="A103" s="27"/>
      <c r="B103" s="25"/>
      <c r="C103" s="29" t="s">
        <v>312</v>
      </c>
      <c r="D103" s="49" t="s">
        <v>118</v>
      </c>
      <c r="E103" s="45">
        <v>3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30</v>
      </c>
      <c r="O103" s="51" t="s">
        <v>24</v>
      </c>
      <c r="P103" s="50">
        <v>31000</v>
      </c>
      <c r="Q103" s="382">
        <f>N103*P103</f>
        <v>930000</v>
      </c>
      <c r="R103" s="814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3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30</v>
      </c>
      <c r="O104" s="51" t="s">
        <v>24</v>
      </c>
      <c r="P104" s="50">
        <v>5000</v>
      </c>
      <c r="Q104" s="382">
        <f>N104*P104</f>
        <v>150000</v>
      </c>
      <c r="R104" s="814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224</v>
      </c>
      <c r="P105" s="50">
        <v>2000000</v>
      </c>
      <c r="Q105" s="382">
        <f>N105*P105</f>
        <v>2000000</v>
      </c>
      <c r="R105" s="814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14"/>
      <c r="S106" s="420"/>
    </row>
    <row r="107" spans="1:19" s="129" customFormat="1" ht="17.100000000000001" customHeight="1" x14ac:dyDescent="0.2">
      <c r="A107" s="818" t="s">
        <v>799</v>
      </c>
      <c r="B107" s="256" t="s">
        <v>800</v>
      </c>
      <c r="C107" s="141"/>
      <c r="D107" s="65"/>
      <c r="E107" s="819"/>
      <c r="F107" s="819"/>
      <c r="G107" s="819"/>
      <c r="H107" s="819"/>
      <c r="I107" s="819"/>
      <c r="J107" s="819"/>
      <c r="K107" s="819"/>
      <c r="L107" s="819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10"/>
      <c r="E109" s="810"/>
      <c r="F109" s="810"/>
      <c r="G109" s="810"/>
      <c r="H109" s="810"/>
      <c r="I109" s="810"/>
      <c r="J109" s="810"/>
      <c r="K109" s="810"/>
      <c r="L109" s="810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10"/>
      <c r="E110" s="810"/>
      <c r="F110" s="810"/>
      <c r="G110" s="810"/>
      <c r="H110" s="810"/>
      <c r="I110" s="810"/>
      <c r="J110" s="810"/>
      <c r="K110" s="810"/>
      <c r="L110" s="810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09"/>
      <c r="C111" s="9" t="s">
        <v>906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10"/>
      <c r="L111" s="810"/>
      <c r="M111" s="65"/>
      <c r="N111" s="439">
        <f t="shared" ref="N111" si="3">E111*H111</f>
        <v>192</v>
      </c>
      <c r="O111" s="51" t="s">
        <v>24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10"/>
      <c r="C112" s="9"/>
      <c r="D112" s="49"/>
      <c r="E112" s="49"/>
      <c r="F112" s="49"/>
      <c r="G112" s="49"/>
      <c r="H112" s="49"/>
      <c r="I112" s="455"/>
      <c r="J112" s="49"/>
      <c r="K112" s="810"/>
      <c r="L112" s="810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165068000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146060000</v>
      </c>
      <c r="R114" s="814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108460000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108460000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11" t="s">
        <v>849</v>
      </c>
      <c r="C117" s="820"/>
      <c r="D117" s="820"/>
      <c r="E117" s="820"/>
      <c r="F117" s="820"/>
      <c r="G117" s="820"/>
      <c r="H117" s="820"/>
      <c r="I117" s="820"/>
      <c r="J117" s="820"/>
      <c r="K117" s="820"/>
      <c r="L117" s="820"/>
      <c r="M117" s="820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736</v>
      </c>
      <c r="D120" s="5"/>
      <c r="E120" s="42"/>
      <c r="F120" s="5"/>
      <c r="G120" s="813"/>
      <c r="H120" s="813"/>
      <c r="I120" s="813"/>
      <c r="J120" s="813"/>
      <c r="K120" s="813"/>
      <c r="L120" s="813"/>
      <c r="M120" s="813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13"/>
      <c r="H121" s="813"/>
      <c r="I121" s="813"/>
      <c r="J121" s="813"/>
      <c r="K121" s="813"/>
      <c r="L121" s="813"/>
      <c r="M121" s="813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76860000</v>
      </c>
      <c r="R122" s="814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76860000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12" t="s">
        <v>19</v>
      </c>
      <c r="C124" s="2" t="s">
        <v>31</v>
      </c>
      <c r="D124" s="2"/>
      <c r="E124" s="5"/>
      <c r="F124" s="813"/>
      <c r="G124" s="813"/>
      <c r="H124" s="813"/>
      <c r="I124" s="813"/>
      <c r="J124" s="813"/>
      <c r="K124" s="813"/>
      <c r="L124" s="813"/>
      <c r="M124" s="813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12"/>
      <c r="C125" s="9" t="s">
        <v>736</v>
      </c>
      <c r="D125" s="2"/>
      <c r="E125" s="5"/>
      <c r="F125" s="5" t="s">
        <v>9</v>
      </c>
      <c r="G125" s="813">
        <v>3</v>
      </c>
      <c r="H125" s="813" t="s">
        <v>10</v>
      </c>
      <c r="I125" s="813" t="s">
        <v>11</v>
      </c>
      <c r="J125" s="813">
        <v>366</v>
      </c>
      <c r="K125" s="813" t="s">
        <v>12</v>
      </c>
      <c r="L125" s="5" t="s">
        <v>14</v>
      </c>
      <c r="M125" s="813"/>
      <c r="N125" s="22">
        <f>G125*J125</f>
        <v>1098</v>
      </c>
      <c r="O125" s="1" t="s">
        <v>16</v>
      </c>
      <c r="P125" s="22">
        <v>70000</v>
      </c>
      <c r="Q125" s="406">
        <f>N125*P125</f>
        <v>76860000</v>
      </c>
      <c r="R125" s="814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13"/>
      <c r="H126" s="813"/>
      <c r="I126" s="813"/>
      <c r="J126" s="813"/>
      <c r="K126" s="813"/>
      <c r="L126" s="813"/>
      <c r="M126" s="813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19" s="54" customFormat="1" ht="17.100000000000001" customHeight="1" x14ac:dyDescent="0.2">
      <c r="A129" s="128" t="s">
        <v>61</v>
      </c>
      <c r="B129" s="811" t="s">
        <v>902</v>
      </c>
      <c r="C129" s="820"/>
      <c r="D129" s="820"/>
      <c r="E129" s="820"/>
      <c r="F129" s="820"/>
      <c r="G129" s="820"/>
      <c r="H129" s="820"/>
      <c r="I129" s="820"/>
      <c r="J129" s="820"/>
      <c r="K129" s="820"/>
      <c r="L129" s="820"/>
      <c r="M129" s="820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736</v>
      </c>
      <c r="D132" s="5"/>
      <c r="E132" s="42"/>
      <c r="F132" s="5"/>
      <c r="G132" s="813"/>
      <c r="H132" s="813"/>
      <c r="I132" s="813"/>
      <c r="J132" s="813"/>
      <c r="K132" s="813"/>
      <c r="L132" s="813"/>
      <c r="M132" s="813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13"/>
      <c r="H133" s="813"/>
      <c r="I133" s="813"/>
      <c r="J133" s="813"/>
      <c r="K133" s="813"/>
      <c r="L133" s="813"/>
      <c r="M133" s="813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13"/>
      <c r="C134" s="9"/>
      <c r="D134" s="2"/>
      <c r="E134" s="5"/>
      <c r="F134" s="5"/>
      <c r="G134" s="813"/>
      <c r="H134" s="813"/>
      <c r="I134" s="813"/>
      <c r="J134" s="813"/>
      <c r="K134" s="813"/>
      <c r="L134" s="5"/>
      <c r="M134" s="813"/>
      <c r="N134" s="22"/>
      <c r="O134" s="1"/>
      <c r="P134" s="22"/>
      <c r="Q134" s="406"/>
      <c r="R134" s="814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14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17"/>
      <c r="D137" s="817"/>
      <c r="E137" s="817"/>
      <c r="F137" s="817"/>
      <c r="G137" s="817"/>
      <c r="H137" s="817"/>
      <c r="I137" s="817"/>
      <c r="J137" s="817"/>
      <c r="K137" s="817"/>
      <c r="L137" s="817"/>
      <c r="M137" s="817"/>
      <c r="N137" s="46"/>
      <c r="O137" s="46"/>
      <c r="P137" s="46"/>
      <c r="Q137" s="356">
        <f>Q138</f>
        <v>19008000</v>
      </c>
      <c r="R137" s="814"/>
      <c r="S137" s="420"/>
    </row>
    <row r="138" spans="1:19" s="61" customFormat="1" ht="17.100000000000001" customHeight="1" x14ac:dyDescent="0.2">
      <c r="A138" s="137" t="s">
        <v>799</v>
      </c>
      <c r="B138" s="816" t="s">
        <v>800</v>
      </c>
      <c r="C138" s="819"/>
      <c r="D138" s="819"/>
      <c r="E138" s="819"/>
      <c r="F138" s="819"/>
      <c r="G138" s="819"/>
      <c r="H138" s="819"/>
      <c r="I138" s="819"/>
      <c r="J138" s="819"/>
      <c r="K138" s="819"/>
      <c r="L138" s="819"/>
      <c r="M138" s="819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10"/>
      <c r="E140" s="810"/>
      <c r="F140" s="810"/>
      <c r="G140" s="810"/>
      <c r="H140" s="810"/>
      <c r="I140" s="810"/>
      <c r="J140" s="810"/>
      <c r="K140" s="810"/>
      <c r="L140" s="810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09"/>
      <c r="C141" s="2" t="s">
        <v>671</v>
      </c>
      <c r="D141" s="810"/>
      <c r="E141" s="810"/>
      <c r="F141" s="810"/>
      <c r="G141" s="810"/>
      <c r="H141" s="810"/>
      <c r="I141" s="810"/>
      <c r="J141" s="810"/>
      <c r="K141" s="810"/>
      <c r="L141" s="810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09"/>
      <c r="C142" s="2" t="s">
        <v>331</v>
      </c>
      <c r="D142" s="810"/>
      <c r="E142" s="810"/>
      <c r="F142" s="810"/>
      <c r="G142" s="810"/>
      <c r="H142" s="810"/>
      <c r="I142" s="810"/>
      <c r="J142" s="810"/>
      <c r="K142" s="810"/>
      <c r="L142" s="810"/>
      <c r="M142" s="45"/>
      <c r="N142" s="814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09"/>
      <c r="C143" s="9" t="s">
        <v>18</v>
      </c>
      <c r="D143" s="5"/>
      <c r="E143" s="5"/>
      <c r="F143" s="5" t="s">
        <v>9</v>
      </c>
      <c r="G143" s="813">
        <v>2</v>
      </c>
      <c r="H143" s="813" t="s">
        <v>10</v>
      </c>
      <c r="I143" s="813" t="s">
        <v>11</v>
      </c>
      <c r="J143" s="813">
        <v>144</v>
      </c>
      <c r="K143" s="813" t="s">
        <v>8</v>
      </c>
      <c r="L143" s="5" t="s">
        <v>14</v>
      </c>
      <c r="M143" s="813"/>
      <c r="N143" s="22">
        <f>G143*J143</f>
        <v>288</v>
      </c>
      <c r="O143" s="1" t="s">
        <v>24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09"/>
      <c r="C144" s="9" t="s">
        <v>235</v>
      </c>
      <c r="D144" s="5"/>
      <c r="E144" s="5"/>
      <c r="F144" s="5" t="s">
        <v>9</v>
      </c>
      <c r="G144" s="813">
        <v>2</v>
      </c>
      <c r="H144" s="813" t="s">
        <v>10</v>
      </c>
      <c r="I144" s="813" t="s">
        <v>11</v>
      </c>
      <c r="J144" s="813">
        <v>144</v>
      </c>
      <c r="K144" s="813" t="s">
        <v>8</v>
      </c>
      <c r="L144" s="5" t="s">
        <v>14</v>
      </c>
      <c r="M144" s="813"/>
      <c r="N144" s="22">
        <f>G144*J144</f>
        <v>288</v>
      </c>
      <c r="O144" s="1" t="s">
        <v>24</v>
      </c>
      <c r="P144" s="38">
        <v>39000</v>
      </c>
      <c r="Q144" s="370">
        <f>N144*P144</f>
        <v>11232000</v>
      </c>
      <c r="R144" s="145"/>
      <c r="S144" s="517"/>
    </row>
    <row r="145" spans="1:19" s="129" customFormat="1" ht="17.100000000000001" customHeight="1" x14ac:dyDescent="0.2">
      <c r="A145" s="254"/>
      <c r="B145" s="809"/>
      <c r="C145" s="9" t="s">
        <v>27</v>
      </c>
      <c r="D145" s="5"/>
      <c r="E145" s="5"/>
      <c r="F145" s="5" t="s">
        <v>9</v>
      </c>
      <c r="G145" s="813">
        <v>2</v>
      </c>
      <c r="H145" s="813" t="s">
        <v>10</v>
      </c>
      <c r="I145" s="813" t="s">
        <v>11</v>
      </c>
      <c r="J145" s="813">
        <v>144</v>
      </c>
      <c r="K145" s="813" t="s">
        <v>8</v>
      </c>
      <c r="L145" s="5" t="s">
        <v>14</v>
      </c>
      <c r="M145" s="813"/>
      <c r="N145" s="22">
        <f>G145*J145</f>
        <v>288</v>
      </c>
      <c r="O145" s="1" t="s">
        <v>24</v>
      </c>
      <c r="P145" s="38">
        <v>5000</v>
      </c>
      <c r="Q145" s="370">
        <f>P145*N145</f>
        <v>1440000</v>
      </c>
      <c r="R145" s="145"/>
      <c r="S145" s="517"/>
    </row>
    <row r="146" spans="1:19" s="129" customFormat="1" ht="17.100000000000001" customHeight="1" x14ac:dyDescent="0.2">
      <c r="A146" s="254"/>
      <c r="B146" s="810"/>
      <c r="C146" s="9"/>
      <c r="D146" s="5"/>
      <c r="E146" s="5"/>
      <c r="F146" s="5"/>
      <c r="G146" s="813"/>
      <c r="H146" s="813"/>
      <c r="I146" s="813"/>
      <c r="J146" s="813"/>
      <c r="K146" s="813"/>
      <c r="L146" s="5"/>
      <c r="M146" s="813"/>
      <c r="N146" s="22"/>
      <c r="O146" s="1"/>
      <c r="P146" s="38"/>
      <c r="Q146" s="370"/>
      <c r="R146" s="145"/>
      <c r="S146" s="517"/>
    </row>
    <row r="147" spans="1:19" ht="17.100000000000001" customHeight="1" x14ac:dyDescent="0.2">
      <c r="A147" s="35"/>
      <c r="B147" s="5"/>
      <c r="C147" s="9"/>
      <c r="D147" s="5"/>
      <c r="E147" s="5"/>
      <c r="F147" s="5"/>
      <c r="G147" s="813"/>
      <c r="H147" s="813"/>
      <c r="I147" s="813"/>
      <c r="J147" s="813"/>
      <c r="K147" s="813"/>
      <c r="L147" s="5"/>
      <c r="M147" s="56"/>
      <c r="N147" s="22"/>
      <c r="O147" s="35"/>
      <c r="P147" s="38"/>
      <c r="Q147" s="408"/>
      <c r="R147" s="814"/>
      <c r="S147" s="420"/>
    </row>
    <row r="148" spans="1:19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14"/>
      <c r="S148" s="420"/>
    </row>
    <row r="149" spans="1:19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14"/>
      <c r="S149" s="420"/>
    </row>
    <row r="150" spans="1:19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14"/>
      <c r="S150" s="420"/>
    </row>
    <row r="151" spans="1:19" ht="17.100000000000001" customHeight="1" x14ac:dyDescent="0.2">
      <c r="A151" s="60" t="s">
        <v>51</v>
      </c>
      <c r="B151" s="253" t="s">
        <v>52</v>
      </c>
      <c r="C151" s="817"/>
      <c r="D151" s="817"/>
      <c r="E151" s="817"/>
      <c r="F151" s="817"/>
      <c r="G151" s="817"/>
      <c r="H151" s="817"/>
      <c r="I151" s="817"/>
      <c r="J151" s="817"/>
      <c r="K151" s="817"/>
      <c r="L151" s="817"/>
      <c r="M151" s="817"/>
      <c r="N151" s="46"/>
      <c r="O151" s="280"/>
      <c r="P151" s="46"/>
      <c r="Q151" s="356">
        <f>Q152</f>
        <v>40640000</v>
      </c>
      <c r="R151" s="814"/>
      <c r="S151" s="420"/>
    </row>
    <row r="152" spans="1:19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14"/>
      <c r="S152" s="420"/>
    </row>
    <row r="153" spans="1:19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19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19" s="129" customFormat="1" ht="17.100000000000001" customHeight="1" x14ac:dyDescent="0.2">
      <c r="A155" s="27"/>
      <c r="B155" s="49"/>
      <c r="C155" s="49" t="s">
        <v>331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19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19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19" s="129" customFormat="1" ht="16.5" customHeight="1" x14ac:dyDescent="0.2">
      <c r="A158" s="27"/>
      <c r="B158" s="49"/>
      <c r="C158" s="49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8"/>
      <c r="O158" s="68"/>
      <c r="P158" s="266"/>
      <c r="Q158" s="382"/>
      <c r="R158" s="145"/>
      <c r="S158" s="517"/>
    </row>
    <row r="159" spans="1:19" s="129" customFormat="1" x14ac:dyDescent="0.2">
      <c r="A159" s="128"/>
      <c r="B159" s="1105" t="s">
        <v>204</v>
      </c>
      <c r="C159" s="1106"/>
      <c r="D159" s="1106"/>
      <c r="E159" s="1106"/>
      <c r="F159" s="1106"/>
      <c r="G159" s="1106"/>
      <c r="H159" s="1106"/>
      <c r="I159" s="1106"/>
      <c r="J159" s="1106"/>
      <c r="K159" s="1106"/>
      <c r="L159" s="1106"/>
      <c r="M159" s="1107"/>
      <c r="N159" s="128"/>
      <c r="O159" s="137"/>
      <c r="P159" s="132"/>
      <c r="Q159" s="368">
        <f>Q148+Q113+Q88+Q21+Q12</f>
        <v>279965000</v>
      </c>
      <c r="R159" s="145"/>
    </row>
  </sheetData>
  <mergeCells count="17">
    <mergeCell ref="B159:M159"/>
    <mergeCell ref="R9:R10"/>
    <mergeCell ref="B11:M11"/>
    <mergeCell ref="B25:F25"/>
    <mergeCell ref="B93:L93"/>
    <mergeCell ref="B108:L108"/>
    <mergeCell ref="B118:L118"/>
    <mergeCell ref="B122:M122"/>
    <mergeCell ref="B130:L130"/>
    <mergeCell ref="B139:L139"/>
    <mergeCell ref="B17:L17"/>
    <mergeCell ref="A6:Q6"/>
    <mergeCell ref="A7:Q7"/>
    <mergeCell ref="A9:A10"/>
    <mergeCell ref="B9:M10"/>
    <mergeCell ref="N9:N10"/>
    <mergeCell ref="Q9:Q10"/>
  </mergeCells>
  <pageMargins left="1.2204724409448819" right="0" top="0.74803149606299213" bottom="0.74803149606299213" header="0.31496062992125984" footer="0.31496062992125984"/>
  <pageSetup paperSize="5" orientation="landscape" horizontalDpi="4294967294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G168"/>
  <sheetViews>
    <sheetView view="pageBreakPreview" topLeftCell="C145" zoomScaleNormal="100" zoomScaleSheetLayoutView="100" workbookViewId="0">
      <selection activeCell="F162" sqref="F162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0.5703125" customWidth="1"/>
    <col min="19" max="19" width="12.7109375" customWidth="1"/>
    <col min="20" max="20" width="14" bestFit="1" customWidth="1"/>
    <col min="21" max="21" width="11.42578125" bestFit="1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432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72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ht="20.25" x14ac:dyDescent="0.3">
      <c r="A8" s="449"/>
      <c r="B8" s="449"/>
      <c r="C8" s="449"/>
      <c r="D8" s="449"/>
      <c r="E8" s="449"/>
      <c r="F8" s="449"/>
      <c r="G8" s="449"/>
      <c r="H8" s="449"/>
      <c r="I8" s="449"/>
      <c r="J8" s="449"/>
      <c r="K8" s="449"/>
      <c r="L8" s="449"/>
      <c r="M8" s="449"/>
      <c r="N8" s="449"/>
      <c r="O8" s="449"/>
      <c r="P8" s="449"/>
      <c r="Q8" s="449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19890000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19890000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19890000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19890000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19890000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19890000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281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13</v>
      </c>
      <c r="O19" s="450" t="s">
        <v>15</v>
      </c>
      <c r="P19" s="16">
        <v>1530000</v>
      </c>
      <c r="Q19" s="366">
        <f t="shared" ref="Q19" si="0">N19*P19</f>
        <v>19890000</v>
      </c>
      <c r="R19" s="531"/>
      <c r="S19" s="420"/>
      <c r="T19" s="544"/>
      <c r="U19" s="420"/>
      <c r="V19">
        <v>3</v>
      </c>
    </row>
    <row r="20" spans="1:22" ht="17.100000000000001" customHeight="1" x14ac:dyDescent="0.2">
      <c r="A20" s="1"/>
      <c r="B20" s="5"/>
      <c r="C20" s="9"/>
      <c r="D20" s="5"/>
      <c r="E20" s="5"/>
      <c r="F20" s="5"/>
      <c r="G20" s="5"/>
      <c r="H20" s="5"/>
      <c r="I20" s="5"/>
      <c r="J20" s="5"/>
      <c r="K20" s="5"/>
      <c r="L20" s="5"/>
      <c r="M20" s="5"/>
      <c r="N20" s="450"/>
      <c r="O20" s="450"/>
      <c r="P20" s="16"/>
      <c r="Q20" s="366"/>
      <c r="R20" s="799"/>
      <c r="S20" s="420"/>
      <c r="T20" s="544"/>
      <c r="U20" s="420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37392000</v>
      </c>
      <c r="R21" s="421"/>
      <c r="S21" s="513"/>
      <c r="T21" s="546"/>
      <c r="U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10220000</v>
      </c>
      <c r="R22" s="431"/>
      <c r="S22" s="520"/>
      <c r="T22" s="549"/>
      <c r="U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10220000</v>
      </c>
      <c r="R23" s="423"/>
      <c r="S23" s="515"/>
      <c r="T23" s="541"/>
      <c r="U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537"/>
      <c r="D24" s="537"/>
      <c r="E24" s="537"/>
      <c r="F24" s="537"/>
      <c r="G24" s="537"/>
      <c r="H24" s="537"/>
      <c r="I24" s="537"/>
      <c r="J24" s="537"/>
      <c r="K24" s="537"/>
      <c r="L24" s="537"/>
      <c r="M24" s="537"/>
      <c r="N24" s="46"/>
      <c r="O24" s="46"/>
      <c r="P24" s="46"/>
      <c r="Q24" s="356">
        <f>Q25+Q30+Q35</f>
        <v>10220000</v>
      </c>
      <c r="R24" s="424"/>
      <c r="S24" s="516"/>
      <c r="T24" s="512"/>
      <c r="U24" s="516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539"/>
      <c r="H25" s="539"/>
      <c r="I25" s="539"/>
      <c r="J25" s="539"/>
      <c r="K25" s="539"/>
      <c r="L25" s="539"/>
      <c r="M25" s="539"/>
      <c r="N25" s="137"/>
      <c r="O25" s="137"/>
      <c r="P25" s="137"/>
      <c r="Q25" s="357">
        <f>Q26</f>
        <v>3600000</v>
      </c>
      <c r="R25" s="145"/>
      <c r="S25" s="517"/>
      <c r="T25" s="543"/>
      <c r="U25" s="517"/>
    </row>
    <row r="26" spans="1:22" ht="17.100000000000001" customHeight="1" x14ac:dyDescent="0.35">
      <c r="A26" s="44">
        <v>521115</v>
      </c>
      <c r="B26" s="24" t="s">
        <v>775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3600000</v>
      </c>
      <c r="R26" s="454" t="s">
        <v>571</v>
      </c>
      <c r="S26" s="518"/>
      <c r="T26" s="542"/>
      <c r="U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3600000</v>
      </c>
      <c r="R27" s="531"/>
      <c r="S27" s="420"/>
      <c r="T27" s="544"/>
      <c r="U27" s="420"/>
    </row>
    <row r="28" spans="1:22" ht="17.100000000000001" customHeight="1" x14ac:dyDescent="0.2">
      <c r="A28" s="44"/>
      <c r="B28" s="25"/>
      <c r="C28" s="9" t="s">
        <v>281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300000</v>
      </c>
      <c r="Q28" s="382">
        <f>N28*P28</f>
        <v>3600000</v>
      </c>
      <c r="R28" s="531"/>
      <c r="S28" s="420"/>
      <c r="T28" s="544"/>
      <c r="U28" s="420"/>
    </row>
    <row r="29" spans="1:22" s="129" customFormat="1" x14ac:dyDescent="0.2">
      <c r="A29" s="254"/>
      <c r="B29" s="461"/>
      <c r="C29" s="9"/>
      <c r="D29" s="49"/>
      <c r="E29" s="49"/>
      <c r="F29" s="49"/>
      <c r="G29" s="49"/>
      <c r="H29" s="49"/>
      <c r="I29" s="455"/>
      <c r="J29" s="49"/>
      <c r="K29" s="462"/>
      <c r="L29" s="462"/>
      <c r="M29" s="65"/>
      <c r="N29" s="439"/>
      <c r="O29" s="51"/>
      <c r="P29" s="50"/>
      <c r="Q29" s="390"/>
      <c r="R29" s="454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539"/>
      <c r="F30" s="539"/>
      <c r="G30" s="539"/>
      <c r="H30" s="539"/>
      <c r="I30" s="539"/>
      <c r="J30" s="539"/>
      <c r="K30" s="539"/>
      <c r="L30" s="539"/>
      <c r="M30" s="539"/>
      <c r="N30" s="67"/>
      <c r="O30" s="67"/>
      <c r="P30" s="67"/>
      <c r="Q30" s="375">
        <f>Q31</f>
        <v>5000000</v>
      </c>
      <c r="R30" s="145"/>
      <c r="S30" s="517"/>
      <c r="T30" s="543"/>
      <c r="U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  <c r="T31" s="542"/>
      <c r="U31" s="518"/>
    </row>
    <row r="32" spans="1:22" s="54" customFormat="1" ht="17.100000000000001" customHeight="1" x14ac:dyDescent="0.2">
      <c r="A32" s="68"/>
      <c r="B32" s="49" t="s">
        <v>19</v>
      </c>
      <c r="C32" s="52" t="s">
        <v>670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  <c r="T32" s="542"/>
      <c r="U32" s="522"/>
    </row>
    <row r="33" spans="1:21" s="54" customFormat="1" ht="17.100000000000001" customHeight="1" x14ac:dyDescent="0.2">
      <c r="A33" s="68"/>
      <c r="B33" s="49"/>
      <c r="C33" s="9" t="s">
        <v>281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 t="shared" ref="Q33" si="1">N33*P33</f>
        <v>5000000</v>
      </c>
      <c r="R33" s="433"/>
      <c r="S33" s="522"/>
      <c r="T33" s="542"/>
      <c r="U33" s="522"/>
    </row>
    <row r="34" spans="1:21" s="54" customFormat="1" ht="17.100000000000001" customHeight="1" x14ac:dyDescent="0.2">
      <c r="A34" s="68"/>
      <c r="B34" s="49"/>
      <c r="C34" s="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1"/>
      <c r="O34" s="51"/>
      <c r="P34" s="48"/>
      <c r="Q34" s="392"/>
      <c r="R34" s="433"/>
      <c r="S34" s="522"/>
      <c r="T34" s="542"/>
      <c r="U34" s="522"/>
    </row>
    <row r="35" spans="1:21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539"/>
      <c r="F35" s="539"/>
      <c r="G35" s="539"/>
      <c r="H35" s="539"/>
      <c r="I35" s="539"/>
      <c r="J35" s="539"/>
      <c r="K35" s="539"/>
      <c r="L35" s="539"/>
      <c r="M35" s="539"/>
      <c r="N35" s="67"/>
      <c r="O35" s="67"/>
      <c r="P35" s="67"/>
      <c r="Q35" s="375">
        <f>Q36</f>
        <v>1620000</v>
      </c>
      <c r="R35" s="145"/>
      <c r="S35" s="517"/>
      <c r="T35" s="543"/>
      <c r="U35" s="517"/>
    </row>
    <row r="36" spans="1:21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  <c r="T36" s="542"/>
      <c r="U36" s="518"/>
    </row>
    <row r="37" spans="1:21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531"/>
      <c r="S37" s="420"/>
      <c r="T37" s="544"/>
      <c r="U37" s="420"/>
    </row>
    <row r="38" spans="1:21" s="54" customFormat="1" ht="17.100000000000001" customHeight="1" x14ac:dyDescent="0.2">
      <c r="A38" s="68"/>
      <c r="B38" s="49"/>
      <c r="C38" s="9" t="s">
        <v>281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 t="shared" ref="Q38" si="2">N38*P38</f>
        <v>1620000</v>
      </c>
      <c r="R38" s="433"/>
      <c r="S38" s="522"/>
      <c r="T38" s="542"/>
      <c r="U38" s="522"/>
    </row>
    <row r="39" spans="1:21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  <c r="T39" s="542"/>
      <c r="U39" s="522"/>
    </row>
    <row r="40" spans="1:21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6793000</v>
      </c>
      <c r="R40" s="431"/>
      <c r="S40" s="520"/>
      <c r="T40" s="549"/>
      <c r="U40" s="520"/>
    </row>
    <row r="41" spans="1:21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6793000</v>
      </c>
      <c r="R41" s="423"/>
      <c r="S41" s="515"/>
      <c r="T41" s="541"/>
      <c r="U41" s="515"/>
    </row>
    <row r="42" spans="1:21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6793000</v>
      </c>
      <c r="R42" s="454"/>
      <c r="S42" s="518"/>
      <c r="T42" s="542"/>
      <c r="U42" s="518"/>
    </row>
    <row r="43" spans="1:21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539"/>
      <c r="F43" s="539"/>
      <c r="G43" s="539"/>
      <c r="H43" s="539"/>
      <c r="I43" s="539"/>
      <c r="J43" s="539"/>
      <c r="K43" s="539"/>
      <c r="L43" s="539"/>
      <c r="M43" s="539"/>
      <c r="N43" s="67"/>
      <c r="O43" s="67"/>
      <c r="P43" s="67"/>
      <c r="Q43" s="375">
        <f>Q44</f>
        <v>6793000</v>
      </c>
      <c r="R43" s="145"/>
      <c r="S43" s="517"/>
      <c r="T43" s="543"/>
      <c r="U43" s="517"/>
    </row>
    <row r="44" spans="1:21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6793000</v>
      </c>
      <c r="R44" s="454" t="s">
        <v>562</v>
      </c>
      <c r="S44" s="518"/>
      <c r="T44" s="542"/>
      <c r="U44" s="518"/>
    </row>
    <row r="45" spans="1:21" ht="17.100000000000001" customHeight="1" x14ac:dyDescent="0.2">
      <c r="A45" s="44"/>
      <c r="B45" s="49" t="s">
        <v>19</v>
      </c>
      <c r="C45" s="49" t="s">
        <v>896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2565000</v>
      </c>
      <c r="R45" s="531"/>
      <c r="S45" s="420"/>
      <c r="T45" s="544"/>
      <c r="U45" s="420"/>
    </row>
    <row r="46" spans="1:21" ht="17.100000000000001" customHeight="1" x14ac:dyDescent="0.2">
      <c r="A46" s="28"/>
      <c r="B46" s="25"/>
      <c r="C46" s="49" t="s">
        <v>897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2565000</v>
      </c>
      <c r="R46" s="531"/>
      <c r="S46" s="420"/>
      <c r="T46" s="544"/>
      <c r="U46" s="420"/>
    </row>
    <row r="47" spans="1:21" s="54" customFormat="1" ht="17.100000000000001" customHeight="1" x14ac:dyDescent="0.2">
      <c r="A47" s="68"/>
      <c r="B47" s="49"/>
      <c r="C47" s="9" t="s">
        <v>737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19</v>
      </c>
      <c r="O47" s="51" t="s">
        <v>38</v>
      </c>
      <c r="P47" s="48">
        <v>135000</v>
      </c>
      <c r="Q47" s="392">
        <f t="shared" ref="Q47" si="3">N47*P47</f>
        <v>2565000</v>
      </c>
      <c r="R47" s="433"/>
      <c r="S47" s="522"/>
      <c r="T47" s="542"/>
      <c r="U47" s="522"/>
    </row>
    <row r="48" spans="1:21" ht="17.100000000000001" customHeight="1" x14ac:dyDescent="0.2">
      <c r="A48" s="28"/>
      <c r="B48" s="49" t="s">
        <v>19</v>
      </c>
      <c r="C48" s="49" t="s">
        <v>898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531"/>
      <c r="S48" s="420"/>
      <c r="T48" s="544"/>
      <c r="U48" s="420"/>
    </row>
    <row r="49" spans="1:21" ht="17.100000000000001" customHeight="1" x14ac:dyDescent="0.2">
      <c r="A49" s="28"/>
      <c r="B49" s="25"/>
      <c r="C49" s="49" t="s">
        <v>899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531"/>
      <c r="S49" s="420"/>
      <c r="T49" s="544"/>
      <c r="U49" s="420"/>
    </row>
    <row r="50" spans="1:21" s="54" customFormat="1" ht="17.100000000000001" customHeight="1" x14ac:dyDescent="0.2">
      <c r="A50" s="68"/>
      <c r="B50" s="49"/>
      <c r="C50" s="9" t="s">
        <v>737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 t="shared" ref="N50" si="4">E50*H50</f>
        <v>4</v>
      </c>
      <c r="O50" s="51" t="s">
        <v>16</v>
      </c>
      <c r="P50" s="48">
        <v>1057000</v>
      </c>
      <c r="Q50" s="392">
        <f t="shared" ref="Q50" si="5">N50*P50</f>
        <v>4228000</v>
      </c>
      <c r="R50" s="433"/>
      <c r="S50" s="522"/>
      <c r="T50" s="542"/>
      <c r="U50" s="522"/>
    </row>
    <row r="51" spans="1:21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  <c r="T51" s="542"/>
      <c r="U51" s="522"/>
    </row>
    <row r="52" spans="1:21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6793000</v>
      </c>
      <c r="R52" s="431"/>
      <c r="S52" s="520"/>
      <c r="T52" s="549"/>
      <c r="U52" s="520"/>
    </row>
    <row r="53" spans="1:21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6793000</v>
      </c>
      <c r="R53" s="423"/>
      <c r="S53" s="515"/>
      <c r="T53" s="541"/>
      <c r="U53" s="515"/>
    </row>
    <row r="54" spans="1:21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6793000</v>
      </c>
      <c r="R54" s="454"/>
      <c r="S54" s="518"/>
      <c r="T54" s="542"/>
      <c r="U54" s="518"/>
    </row>
    <row r="55" spans="1:21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539"/>
      <c r="F55" s="539"/>
      <c r="G55" s="539"/>
      <c r="H55" s="539"/>
      <c r="I55" s="539"/>
      <c r="J55" s="539"/>
      <c r="K55" s="539"/>
      <c r="L55" s="539"/>
      <c r="M55" s="539"/>
      <c r="N55" s="67"/>
      <c r="O55" s="67"/>
      <c r="P55" s="67"/>
      <c r="Q55" s="375">
        <f>Q56</f>
        <v>6793000</v>
      </c>
      <c r="R55" s="145"/>
      <c r="S55" s="517"/>
      <c r="T55" s="543"/>
      <c r="U55" s="517"/>
    </row>
    <row r="56" spans="1:21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6793000</v>
      </c>
      <c r="R56" s="454" t="s">
        <v>562</v>
      </c>
      <c r="S56" s="518"/>
      <c r="T56" s="542"/>
      <c r="U56" s="518"/>
    </row>
    <row r="57" spans="1:21" ht="17.100000000000001" customHeight="1" x14ac:dyDescent="0.2">
      <c r="A57" s="44"/>
      <c r="B57" s="49" t="s">
        <v>19</v>
      </c>
      <c r="C57" s="49" t="s">
        <v>896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2565000</v>
      </c>
      <c r="R57" s="531"/>
      <c r="S57" s="420"/>
      <c r="T57" s="544"/>
      <c r="U57" s="420"/>
    </row>
    <row r="58" spans="1:21" ht="17.100000000000001" customHeight="1" x14ac:dyDescent="0.2">
      <c r="A58" s="28"/>
      <c r="B58" s="25"/>
      <c r="C58" s="49" t="s">
        <v>897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2565000</v>
      </c>
      <c r="R58" s="531"/>
      <c r="S58" s="420"/>
      <c r="T58" s="544"/>
      <c r="U58" s="420"/>
    </row>
    <row r="59" spans="1:21" s="54" customFormat="1" ht="17.100000000000001" customHeight="1" x14ac:dyDescent="0.2">
      <c r="A59" s="68"/>
      <c r="B59" s="49"/>
      <c r="C59" s="9" t="s">
        <v>737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19</v>
      </c>
      <c r="O59" s="51" t="s">
        <v>38</v>
      </c>
      <c r="P59" s="48">
        <v>135000</v>
      </c>
      <c r="Q59" s="392">
        <f t="shared" ref="Q59" si="6">N59*P59</f>
        <v>2565000</v>
      </c>
      <c r="R59" s="433"/>
      <c r="S59" s="522"/>
      <c r="T59" s="542"/>
      <c r="U59" s="522"/>
    </row>
    <row r="60" spans="1:21" ht="17.100000000000001" customHeight="1" x14ac:dyDescent="0.2">
      <c r="A60" s="28"/>
      <c r="B60" s="49" t="s">
        <v>19</v>
      </c>
      <c r="C60" s="49" t="s">
        <v>898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531"/>
      <c r="S60" s="420"/>
      <c r="T60" s="544"/>
      <c r="U60" s="420"/>
    </row>
    <row r="61" spans="1:21" ht="17.100000000000001" customHeight="1" x14ac:dyDescent="0.2">
      <c r="A61" s="28"/>
      <c r="B61" s="25"/>
      <c r="C61" s="49" t="s">
        <v>899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531"/>
      <c r="S61" s="420"/>
      <c r="T61" s="544"/>
      <c r="U61" s="420"/>
    </row>
    <row r="62" spans="1:21" s="54" customFormat="1" ht="17.100000000000001" customHeight="1" x14ac:dyDescent="0.2">
      <c r="A62" s="68"/>
      <c r="B62" s="49"/>
      <c r="C62" s="9" t="s">
        <v>737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 t="shared" ref="N62" si="7">E62*H62</f>
        <v>4</v>
      </c>
      <c r="O62" s="51" t="s">
        <v>16</v>
      </c>
      <c r="P62" s="48">
        <v>1057000</v>
      </c>
      <c r="Q62" s="392">
        <f t="shared" ref="Q62" si="8">N62*P62</f>
        <v>4228000</v>
      </c>
      <c r="R62" s="433"/>
      <c r="S62" s="522"/>
      <c r="T62" s="542"/>
      <c r="U62" s="522"/>
    </row>
    <row r="63" spans="1:21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  <c r="T63" s="542"/>
      <c r="U63" s="522"/>
    </row>
    <row r="64" spans="1:21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6793000</v>
      </c>
      <c r="R64" s="431"/>
      <c r="S64" s="520"/>
      <c r="T64" s="549"/>
      <c r="U64" s="520"/>
    </row>
    <row r="65" spans="1:21" s="187" customFormat="1" ht="17.100000000000001" customHeight="1" x14ac:dyDescent="0.2">
      <c r="A65" s="195" t="s">
        <v>416</v>
      </c>
      <c r="B65" s="184" t="s">
        <v>796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6793000</v>
      </c>
      <c r="R65" s="423"/>
      <c r="S65" s="515"/>
      <c r="T65" s="541"/>
      <c r="U65" s="515"/>
    </row>
    <row r="66" spans="1:21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6793000</v>
      </c>
      <c r="R66" s="454"/>
      <c r="S66" s="518"/>
      <c r="T66" s="542"/>
      <c r="U66" s="518"/>
    </row>
    <row r="67" spans="1:21" s="129" customFormat="1" ht="17.100000000000001" customHeight="1" x14ac:dyDescent="0.2">
      <c r="A67" s="137" t="s">
        <v>305</v>
      </c>
      <c r="B67" s="65" t="s">
        <v>419</v>
      </c>
      <c r="C67" s="141"/>
      <c r="D67" s="65"/>
      <c r="E67" s="539"/>
      <c r="F67" s="539"/>
      <c r="G67" s="539"/>
      <c r="H67" s="539"/>
      <c r="I67" s="539"/>
      <c r="J67" s="539"/>
      <c r="K67" s="539"/>
      <c r="L67" s="539"/>
      <c r="M67" s="539"/>
      <c r="N67" s="67"/>
      <c r="O67" s="67"/>
      <c r="P67" s="67"/>
      <c r="Q67" s="375">
        <f>Q68</f>
        <v>6793000</v>
      </c>
      <c r="R67" s="145"/>
      <c r="S67" s="517"/>
      <c r="T67" s="543"/>
      <c r="U67" s="517"/>
    </row>
    <row r="68" spans="1:21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6793000</v>
      </c>
      <c r="R68" s="454" t="s">
        <v>562</v>
      </c>
      <c r="S68" s="518"/>
      <c r="T68" s="542"/>
      <c r="U68" s="518"/>
    </row>
    <row r="69" spans="1:21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2565000</v>
      </c>
      <c r="R69" s="531"/>
      <c r="S69" s="420"/>
      <c r="T69" s="544"/>
      <c r="U69" s="420"/>
    </row>
    <row r="70" spans="1:21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2565000</v>
      </c>
      <c r="R70" s="531"/>
      <c r="S70" s="420"/>
      <c r="T70" s="544"/>
      <c r="U70" s="420"/>
    </row>
    <row r="71" spans="1:21" s="54" customFormat="1" ht="17.100000000000001" customHeight="1" x14ac:dyDescent="0.2">
      <c r="A71" s="68"/>
      <c r="B71" s="49"/>
      <c r="C71" s="9" t="s">
        <v>281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19</v>
      </c>
      <c r="O71" s="51" t="s">
        <v>38</v>
      </c>
      <c r="P71" s="48">
        <v>135000</v>
      </c>
      <c r="Q71" s="392">
        <f t="shared" ref="Q71" si="9">N71*P71</f>
        <v>2565000</v>
      </c>
      <c r="R71" s="433"/>
      <c r="S71" s="522"/>
      <c r="T71" s="542"/>
      <c r="U71" s="522"/>
    </row>
    <row r="72" spans="1:21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531"/>
      <c r="S72" s="420"/>
      <c r="T72" s="544"/>
      <c r="U72" s="420"/>
    </row>
    <row r="73" spans="1:21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531"/>
      <c r="S73" s="420"/>
      <c r="T73" s="544"/>
      <c r="U73" s="420"/>
    </row>
    <row r="74" spans="1:21" s="54" customFormat="1" ht="17.100000000000001" customHeight="1" x14ac:dyDescent="0.2">
      <c r="A74" s="68"/>
      <c r="B74" s="49"/>
      <c r="C74" s="9" t="s">
        <v>281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 t="shared" ref="N74" si="10">E74*H74</f>
        <v>4</v>
      </c>
      <c r="O74" s="51" t="s">
        <v>16</v>
      </c>
      <c r="P74" s="48">
        <v>1057000</v>
      </c>
      <c r="Q74" s="392">
        <f t="shared" ref="Q74" si="11">N74*P74</f>
        <v>4228000</v>
      </c>
      <c r="R74" s="433"/>
      <c r="S74" s="522"/>
      <c r="T74" s="542"/>
      <c r="U74" s="522"/>
    </row>
    <row r="75" spans="1:21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531"/>
      <c r="S75" s="420"/>
      <c r="T75" s="544"/>
      <c r="U75" s="420"/>
    </row>
    <row r="76" spans="1:21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6793000</v>
      </c>
      <c r="R76" s="431"/>
      <c r="S76" s="520"/>
      <c r="T76" s="549"/>
      <c r="U76" s="520"/>
    </row>
    <row r="77" spans="1:21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6793000</v>
      </c>
      <c r="R77" s="423"/>
      <c r="S77" s="515"/>
      <c r="T77" s="541"/>
      <c r="U77" s="515"/>
    </row>
    <row r="78" spans="1:21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Q79+Q159</f>
        <v>6793000</v>
      </c>
      <c r="R78" s="454"/>
      <c r="S78" s="518"/>
      <c r="T78" s="542"/>
      <c r="U78" s="518"/>
    </row>
    <row r="79" spans="1:21" s="129" customFormat="1" ht="17.100000000000001" customHeight="1" x14ac:dyDescent="0.2">
      <c r="A79" s="137" t="s">
        <v>423</v>
      </c>
      <c r="B79" s="65" t="s">
        <v>424</v>
      </c>
      <c r="C79" s="141"/>
      <c r="D79" s="65"/>
      <c r="E79" s="539"/>
      <c r="F79" s="539"/>
      <c r="G79" s="539"/>
      <c r="H79" s="539"/>
      <c r="I79" s="539"/>
      <c r="J79" s="539"/>
      <c r="K79" s="539"/>
      <c r="L79" s="539"/>
      <c r="M79" s="539"/>
      <c r="N79" s="67"/>
      <c r="O79" s="67"/>
      <c r="P79" s="67"/>
      <c r="Q79" s="375">
        <f>Q80</f>
        <v>6793000</v>
      </c>
      <c r="R79" s="145"/>
      <c r="S79" s="517"/>
      <c r="T79" s="543"/>
      <c r="U79" s="517"/>
    </row>
    <row r="80" spans="1:21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6793000</v>
      </c>
      <c r="R80" s="454" t="s">
        <v>562</v>
      </c>
      <c r="S80" s="518"/>
      <c r="T80" s="542"/>
      <c r="U80" s="518"/>
    </row>
    <row r="81" spans="1:21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2565000</v>
      </c>
      <c r="R81" s="531"/>
      <c r="S81" s="420"/>
      <c r="T81" s="544"/>
      <c r="U81" s="420"/>
    </row>
    <row r="82" spans="1:21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2565000</v>
      </c>
      <c r="R82" s="531"/>
      <c r="S82" s="420"/>
      <c r="T82" s="544"/>
      <c r="U82" s="420"/>
    </row>
    <row r="83" spans="1:21" s="54" customFormat="1" ht="17.100000000000001" customHeight="1" x14ac:dyDescent="0.2">
      <c r="A83" s="68"/>
      <c r="B83" s="49"/>
      <c r="C83" s="9" t="s">
        <v>281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19</v>
      </c>
      <c r="O83" s="51" t="s">
        <v>38</v>
      </c>
      <c r="P83" s="48">
        <v>135000</v>
      </c>
      <c r="Q83" s="392">
        <f t="shared" ref="Q83" si="12">N83*P83</f>
        <v>2565000</v>
      </c>
      <c r="R83" s="433"/>
      <c r="S83" s="522"/>
      <c r="T83" s="542"/>
      <c r="U83" s="522"/>
    </row>
    <row r="84" spans="1:21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531"/>
      <c r="S84" s="420"/>
      <c r="T84" s="544"/>
      <c r="U84" s="420"/>
    </row>
    <row r="85" spans="1:21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531"/>
      <c r="S85" s="420"/>
      <c r="T85" s="544"/>
      <c r="U85" s="420"/>
    </row>
    <row r="86" spans="1:21" s="54" customFormat="1" ht="17.100000000000001" customHeight="1" x14ac:dyDescent="0.2">
      <c r="A86" s="68"/>
      <c r="B86" s="49"/>
      <c r="C86" s="9" t="s">
        <v>281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 t="shared" ref="N86" si="13">E86*H86</f>
        <v>4</v>
      </c>
      <c r="O86" s="51" t="s">
        <v>16</v>
      </c>
      <c r="P86" s="48">
        <v>1057000</v>
      </c>
      <c r="Q86" s="392">
        <f t="shared" ref="Q86" si="14">N86*P86</f>
        <v>4228000</v>
      </c>
      <c r="R86" s="433"/>
      <c r="S86" s="522"/>
      <c r="T86" s="542"/>
      <c r="U86" s="522"/>
    </row>
    <row r="87" spans="1:21" s="54" customFormat="1" ht="17.100000000000001" customHeight="1" x14ac:dyDescent="0.2">
      <c r="A87" s="68"/>
      <c r="B87" s="49"/>
      <c r="C87" s="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51"/>
      <c r="O87" s="51"/>
      <c r="P87" s="48"/>
      <c r="Q87" s="392"/>
      <c r="R87" s="433"/>
      <c r="S87" s="522"/>
      <c r="T87" s="542"/>
      <c r="U87" s="522"/>
    </row>
    <row r="88" spans="1:21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17110000</v>
      </c>
      <c r="R88" s="421"/>
      <c r="S88" s="513"/>
      <c r="T88" s="546">
        <v>1865730000</v>
      </c>
      <c r="U88" s="513"/>
    </row>
    <row r="89" spans="1:21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17110000</v>
      </c>
      <c r="R89" s="431"/>
      <c r="S89" s="520"/>
      <c r="T89" s="549">
        <f>T88-Q88</f>
        <v>1848620000</v>
      </c>
      <c r="U89" s="520"/>
    </row>
    <row r="90" spans="1:21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17110000</v>
      </c>
      <c r="R90" s="423"/>
      <c r="S90" s="515"/>
      <c r="T90" s="541"/>
      <c r="U90" s="515"/>
    </row>
    <row r="91" spans="1:21" s="59" customFormat="1" ht="17.100000000000001" customHeight="1" x14ac:dyDescent="0.2">
      <c r="A91" s="60" t="s">
        <v>51</v>
      </c>
      <c r="B91" s="252" t="s">
        <v>52</v>
      </c>
      <c r="C91" s="537"/>
      <c r="D91" s="537"/>
      <c r="E91" s="537"/>
      <c r="F91" s="537"/>
      <c r="G91" s="537"/>
      <c r="H91" s="537"/>
      <c r="I91" s="537"/>
      <c r="J91" s="537"/>
      <c r="K91" s="537"/>
      <c r="L91" s="537"/>
      <c r="M91" s="537"/>
      <c r="N91" s="46"/>
      <c r="O91" s="46"/>
      <c r="P91" s="46"/>
      <c r="Q91" s="356">
        <f>Q92+Q107</f>
        <v>17110000</v>
      </c>
      <c r="R91" s="424"/>
      <c r="S91" s="516"/>
      <c r="T91" s="512"/>
      <c r="U91" s="516"/>
    </row>
    <row r="92" spans="1:21" s="129" customFormat="1" ht="17.100000000000001" customHeight="1" x14ac:dyDescent="0.2">
      <c r="A92" s="538" t="s">
        <v>314</v>
      </c>
      <c r="B92" s="536" t="s">
        <v>310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9046000</v>
      </c>
      <c r="R92" s="145"/>
      <c r="S92" s="517"/>
      <c r="T92" s="543"/>
      <c r="U92" s="517"/>
    </row>
    <row r="93" spans="1:21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9046000</v>
      </c>
      <c r="R93" s="454" t="s">
        <v>562</v>
      </c>
      <c r="S93" s="518"/>
      <c r="T93" s="542"/>
      <c r="U93" s="518"/>
    </row>
    <row r="94" spans="1:21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5306000</v>
      </c>
      <c r="R94" s="531"/>
      <c r="S94" s="420"/>
      <c r="T94" s="544"/>
      <c r="U94" s="420"/>
    </row>
    <row r="95" spans="1:21" ht="17.100000000000001" customHeight="1" x14ac:dyDescent="0.2">
      <c r="A95" s="27"/>
      <c r="B95" s="49" t="s">
        <v>26</v>
      </c>
      <c r="C95" s="49" t="s">
        <v>72</v>
      </c>
      <c r="D95" s="49"/>
      <c r="E95" s="25"/>
      <c r="F95" s="25"/>
      <c r="G95" s="25"/>
      <c r="H95" s="25"/>
      <c r="I95" s="25"/>
      <c r="J95" s="49"/>
      <c r="K95" s="25"/>
      <c r="L95" s="25"/>
      <c r="M95" s="25"/>
      <c r="N95" s="28"/>
      <c r="O95" s="28"/>
      <c r="P95" s="28"/>
      <c r="Q95" s="390">
        <f>SUM(Q96:Q99)</f>
        <v>5306000</v>
      </c>
      <c r="R95" s="531"/>
      <c r="S95" s="420"/>
      <c r="T95" s="544"/>
      <c r="U95" s="420"/>
    </row>
    <row r="96" spans="1:21" ht="17.100000000000001" customHeight="1" x14ac:dyDescent="0.2">
      <c r="A96" s="27"/>
      <c r="C96" s="29" t="s">
        <v>18</v>
      </c>
      <c r="D96" s="49" t="s">
        <v>118</v>
      </c>
      <c r="E96" s="45">
        <v>3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57</v>
      </c>
      <c r="O96" s="51" t="s">
        <v>24</v>
      </c>
      <c r="P96" s="50">
        <v>22000</v>
      </c>
      <c r="Q96" s="382">
        <f>N96*P96</f>
        <v>1254000</v>
      </c>
      <c r="R96" s="531"/>
      <c r="S96" s="420"/>
      <c r="T96" s="544"/>
      <c r="U96" s="420"/>
    </row>
    <row r="97" spans="1:21" ht="17.100000000000001" customHeight="1" x14ac:dyDescent="0.2">
      <c r="A97" s="27"/>
      <c r="B97" s="25"/>
      <c r="C97" s="29" t="s">
        <v>312</v>
      </c>
      <c r="D97" s="49" t="s">
        <v>118</v>
      </c>
      <c r="E97" s="45">
        <v>3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5">E97*H97</f>
        <v>57</v>
      </c>
      <c r="O97" s="51" t="s">
        <v>24</v>
      </c>
      <c r="P97" s="50">
        <v>31000</v>
      </c>
      <c r="Q97" s="382">
        <f>N97*P97</f>
        <v>1767000</v>
      </c>
      <c r="R97" s="531"/>
      <c r="S97" s="420"/>
      <c r="T97" s="544"/>
      <c r="U97" s="420"/>
    </row>
    <row r="98" spans="1:21" ht="17.100000000000001" customHeight="1" x14ac:dyDescent="0.2">
      <c r="A98" s="27"/>
      <c r="B98" s="25"/>
      <c r="C98" s="52" t="s">
        <v>27</v>
      </c>
      <c r="D98" s="49" t="s">
        <v>118</v>
      </c>
      <c r="E98" s="45">
        <v>3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5"/>
        <v>57</v>
      </c>
      <c r="O98" s="51" t="s">
        <v>24</v>
      </c>
      <c r="P98" s="50">
        <v>5000</v>
      </c>
      <c r="Q98" s="382">
        <f>N98*P98</f>
        <v>285000</v>
      </c>
      <c r="R98" s="531"/>
      <c r="S98" s="420"/>
      <c r="T98" s="544"/>
      <c r="U98" s="420"/>
    </row>
    <row r="99" spans="1:21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531"/>
      <c r="S99" s="420"/>
      <c r="T99" s="544"/>
      <c r="U99" s="420"/>
    </row>
    <row r="100" spans="1:21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3740000</v>
      </c>
      <c r="R100" s="531"/>
      <c r="S100" s="420"/>
      <c r="T100" s="544"/>
      <c r="U100" s="420"/>
    </row>
    <row r="101" spans="1:21" ht="17.100000000000001" customHeight="1" x14ac:dyDescent="0.2">
      <c r="A101" s="27"/>
      <c r="B101" s="49" t="s">
        <v>26</v>
      </c>
      <c r="C101" s="49" t="s">
        <v>72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3740000</v>
      </c>
      <c r="R101" s="531"/>
      <c r="S101" s="420"/>
      <c r="T101" s="544"/>
      <c r="U101" s="420"/>
    </row>
    <row r="102" spans="1:21" ht="17.100000000000001" customHeight="1" x14ac:dyDescent="0.2">
      <c r="A102" s="27"/>
      <c r="C102" s="29" t="s">
        <v>18</v>
      </c>
      <c r="D102" s="49" t="s">
        <v>118</v>
      </c>
      <c r="E102" s="45">
        <v>3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30</v>
      </c>
      <c r="O102" s="51" t="s">
        <v>24</v>
      </c>
      <c r="P102" s="50">
        <v>22000</v>
      </c>
      <c r="Q102" s="382">
        <f>N102*P102</f>
        <v>660000</v>
      </c>
      <c r="R102" s="531"/>
      <c r="S102" s="420"/>
      <c r="T102" s="544"/>
      <c r="U102" s="420"/>
    </row>
    <row r="103" spans="1:21" ht="17.100000000000001" customHeight="1" x14ac:dyDescent="0.2">
      <c r="A103" s="27"/>
      <c r="B103" s="25"/>
      <c r="C103" s="29" t="s">
        <v>312</v>
      </c>
      <c r="D103" s="49" t="s">
        <v>118</v>
      </c>
      <c r="E103" s="45">
        <v>3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16">E103*H103</f>
        <v>30</v>
      </c>
      <c r="O103" s="51" t="s">
        <v>24</v>
      </c>
      <c r="P103" s="50">
        <v>31000</v>
      </c>
      <c r="Q103" s="382">
        <f>N103*P103</f>
        <v>930000</v>
      </c>
      <c r="R103" s="531"/>
      <c r="S103" s="420"/>
      <c r="T103" s="544"/>
      <c r="U103" s="420"/>
    </row>
    <row r="104" spans="1:21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3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16"/>
        <v>30</v>
      </c>
      <c r="O104" s="51" t="s">
        <v>24</v>
      </c>
      <c r="P104" s="50">
        <v>5000</v>
      </c>
      <c r="Q104" s="382">
        <f>N104*P104</f>
        <v>150000</v>
      </c>
      <c r="R104" s="531"/>
      <c r="S104" s="420"/>
      <c r="T104" s="544"/>
      <c r="U104" s="420"/>
    </row>
    <row r="105" spans="1:21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366</v>
      </c>
      <c r="P105" s="50">
        <v>2000000</v>
      </c>
      <c r="Q105" s="382">
        <f>N105*P105</f>
        <v>2000000</v>
      </c>
      <c r="R105" s="531"/>
      <c r="S105" s="420"/>
      <c r="T105" s="544"/>
      <c r="U105" s="420"/>
    </row>
    <row r="106" spans="1:21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531"/>
      <c r="S106" s="420"/>
      <c r="T106" s="544"/>
      <c r="U106" s="420"/>
    </row>
    <row r="107" spans="1:21" s="129" customFormat="1" ht="17.100000000000001" customHeight="1" x14ac:dyDescent="0.2">
      <c r="A107" s="569" t="s">
        <v>799</v>
      </c>
      <c r="B107" s="256" t="s">
        <v>800</v>
      </c>
      <c r="C107" s="141"/>
      <c r="D107" s="65"/>
      <c r="E107" s="570"/>
      <c r="F107" s="570"/>
      <c r="G107" s="570"/>
      <c r="H107" s="570"/>
      <c r="I107" s="570"/>
      <c r="J107" s="570"/>
      <c r="K107" s="570"/>
      <c r="L107" s="570"/>
      <c r="M107" s="65"/>
      <c r="N107" s="151"/>
      <c r="O107" s="137"/>
      <c r="P107" s="152"/>
      <c r="Q107" s="375">
        <f>Q108</f>
        <v>8064000</v>
      </c>
      <c r="R107" s="145"/>
      <c r="S107" s="517"/>
      <c r="T107" s="543"/>
      <c r="U107" s="517"/>
    </row>
    <row r="108" spans="1:21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Q109+Q163+Q168</f>
        <v>8064000</v>
      </c>
      <c r="R108" s="454" t="s">
        <v>562</v>
      </c>
      <c r="S108" s="518"/>
      <c r="T108" s="542"/>
      <c r="U108" s="518"/>
    </row>
    <row r="109" spans="1:21" s="129" customFormat="1" ht="17.100000000000001" customHeight="1" x14ac:dyDescent="0.35">
      <c r="A109" s="254"/>
      <c r="B109" s="258" t="s">
        <v>19</v>
      </c>
      <c r="C109" s="2" t="s">
        <v>642</v>
      </c>
      <c r="D109" s="563"/>
      <c r="E109" s="563"/>
      <c r="F109" s="563"/>
      <c r="G109" s="563"/>
      <c r="H109" s="563"/>
      <c r="I109" s="563"/>
      <c r="J109" s="563"/>
      <c r="K109" s="563"/>
      <c r="L109" s="563"/>
      <c r="M109" s="65"/>
      <c r="N109" s="151"/>
      <c r="O109" s="137"/>
      <c r="P109" s="152"/>
      <c r="Q109" s="394">
        <f>Q110</f>
        <v>8064000</v>
      </c>
      <c r="R109" s="454"/>
      <c r="S109" s="518"/>
      <c r="T109" s="542"/>
      <c r="U109" s="518"/>
    </row>
    <row r="110" spans="1:21" s="129" customFormat="1" ht="17.100000000000001" customHeight="1" x14ac:dyDescent="0.2">
      <c r="A110" s="254"/>
      <c r="B110" s="258"/>
      <c r="C110" s="2" t="s">
        <v>641</v>
      </c>
      <c r="D110" s="563"/>
      <c r="E110" s="563"/>
      <c r="F110" s="563"/>
      <c r="G110" s="563"/>
      <c r="H110" s="563"/>
      <c r="I110" s="563"/>
      <c r="J110" s="563"/>
      <c r="K110" s="563"/>
      <c r="L110" s="563"/>
      <c r="M110" s="65"/>
      <c r="N110" s="151"/>
      <c r="O110" s="137"/>
      <c r="P110" s="152"/>
      <c r="Q110" s="390">
        <f>SUM(Q111:Q111)</f>
        <v>8064000</v>
      </c>
      <c r="R110" s="454"/>
      <c r="S110" s="518"/>
      <c r="T110" s="542"/>
      <c r="U110" s="518"/>
    </row>
    <row r="111" spans="1:21" s="129" customFormat="1" ht="17.100000000000001" customHeight="1" x14ac:dyDescent="0.2">
      <c r="A111" s="254"/>
      <c r="B111" s="562"/>
      <c r="C111" s="9" t="s">
        <v>644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563"/>
      <c r="L111" s="563"/>
      <c r="M111" s="65"/>
      <c r="N111" s="439">
        <f t="shared" ref="N111" si="17">E111*H111</f>
        <v>192</v>
      </c>
      <c r="O111" s="51" t="s">
        <v>24</v>
      </c>
      <c r="P111" s="50">
        <v>42000</v>
      </c>
      <c r="Q111" s="390">
        <f t="shared" ref="Q111" si="18">N111*P111</f>
        <v>8064000</v>
      </c>
      <c r="R111" s="454"/>
      <c r="S111" s="518"/>
      <c r="T111" s="542"/>
      <c r="U111" s="518"/>
    </row>
    <row r="112" spans="1:21" s="129" customFormat="1" ht="17.100000000000001" customHeight="1" x14ac:dyDescent="0.2">
      <c r="A112" s="254"/>
      <c r="B112" s="563"/>
      <c r="C112" s="9"/>
      <c r="D112" s="49"/>
      <c r="E112" s="49"/>
      <c r="F112" s="49"/>
      <c r="G112" s="49"/>
      <c r="H112" s="49"/>
      <c r="I112" s="455"/>
      <c r="J112" s="49"/>
      <c r="K112" s="563"/>
      <c r="L112" s="563"/>
      <c r="M112" s="65"/>
      <c r="N112" s="439"/>
      <c r="O112" s="51"/>
      <c r="P112" s="50"/>
      <c r="Q112" s="390"/>
      <c r="R112" s="454"/>
      <c r="S112" s="518"/>
      <c r="T112" s="542"/>
      <c r="U112" s="518"/>
    </row>
    <row r="113" spans="1:33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190688000</v>
      </c>
      <c r="R113" s="559"/>
      <c r="S113" s="513"/>
      <c r="T113" s="546"/>
      <c r="U113" s="513"/>
    </row>
    <row r="114" spans="1:33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171680000</v>
      </c>
      <c r="R114" s="565"/>
      <c r="S114" s="420"/>
      <c r="T114" s="544"/>
      <c r="U114" s="420"/>
    </row>
    <row r="115" spans="1:33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134080000</v>
      </c>
      <c r="R115" s="421"/>
      <c r="S115" s="513"/>
    </row>
    <row r="116" spans="1:33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134080000</v>
      </c>
      <c r="R116" s="444"/>
      <c r="S116" s="523"/>
    </row>
    <row r="117" spans="1:33" s="54" customFormat="1" ht="17.100000000000001" customHeight="1" x14ac:dyDescent="0.2">
      <c r="A117" s="128" t="s">
        <v>61</v>
      </c>
      <c r="B117" s="561" t="s">
        <v>849</v>
      </c>
      <c r="C117" s="571"/>
      <c r="D117" s="571"/>
      <c r="E117" s="571"/>
      <c r="F117" s="571"/>
      <c r="G117" s="571"/>
      <c r="H117" s="571"/>
      <c r="I117" s="571"/>
      <c r="J117" s="571"/>
      <c r="K117" s="571"/>
      <c r="L117" s="571"/>
      <c r="M117" s="571"/>
      <c r="N117" s="128"/>
      <c r="O117" s="128"/>
      <c r="P117" s="128"/>
      <c r="Q117" s="381">
        <f>Q118</f>
        <v>31600000</v>
      </c>
      <c r="R117" s="454"/>
      <c r="S117" s="518"/>
      <c r="T117" s="542"/>
      <c r="U117" s="518"/>
    </row>
    <row r="118" spans="1:33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  <c r="T118" s="542">
        <f>SUM(T120:T120)</f>
        <v>20000000</v>
      </c>
      <c r="U118" s="525">
        <f>SUM(U120:U120)</f>
        <v>36000000</v>
      </c>
    </row>
    <row r="119" spans="1:33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  <c r="T119" s="543"/>
      <c r="U119" s="517"/>
    </row>
    <row r="120" spans="1:33" s="54" customFormat="1" ht="17.100000000000001" customHeight="1" x14ac:dyDescent="0.2">
      <c r="A120" s="1"/>
      <c r="B120" s="8"/>
      <c r="C120" s="9" t="s">
        <v>281</v>
      </c>
      <c r="D120" s="5"/>
      <c r="E120" s="42"/>
      <c r="F120" s="5"/>
      <c r="G120" s="567"/>
      <c r="H120" s="567"/>
      <c r="I120" s="567"/>
      <c r="J120" s="567"/>
      <c r="K120" s="567"/>
      <c r="L120" s="567"/>
      <c r="M120" s="567"/>
      <c r="N120" s="20">
        <v>1</v>
      </c>
      <c r="O120" s="20" t="s">
        <v>366</v>
      </c>
      <c r="P120" s="17">
        <v>31600000</v>
      </c>
      <c r="Q120" s="4">
        <f t="shared" ref="Q120" si="19">N120*P120</f>
        <v>31600000</v>
      </c>
      <c r="R120" s="435"/>
      <c r="S120" s="524"/>
      <c r="T120" s="542">
        <v>20000000</v>
      </c>
      <c r="U120" s="524">
        <v>36000000</v>
      </c>
      <c r="V120" s="498"/>
    </row>
    <row r="121" spans="1:33" s="54" customFormat="1" ht="17.100000000000001" customHeight="1" x14ac:dyDescent="0.2">
      <c r="A121" s="1"/>
      <c r="B121" s="5"/>
      <c r="C121" s="9"/>
      <c r="D121" s="5"/>
      <c r="E121" s="42"/>
      <c r="F121" s="5"/>
      <c r="G121" s="567"/>
      <c r="H121" s="567"/>
      <c r="I121" s="567"/>
      <c r="J121" s="567"/>
      <c r="K121" s="567"/>
      <c r="L121" s="567"/>
      <c r="M121" s="567"/>
      <c r="N121" s="20"/>
      <c r="O121" s="20"/>
      <c r="P121" s="17"/>
      <c r="Q121" s="409"/>
      <c r="R121" s="435"/>
      <c r="S121" s="524"/>
      <c r="T121" s="542"/>
      <c r="U121" s="524"/>
      <c r="V121" s="498"/>
    </row>
    <row r="122" spans="1:33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102480000</v>
      </c>
      <c r="R122" s="565"/>
      <c r="S122" s="420"/>
      <c r="T122" s="544"/>
      <c r="U122" s="420"/>
    </row>
    <row r="123" spans="1:33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102480000</v>
      </c>
      <c r="R123" s="454" t="s">
        <v>562</v>
      </c>
      <c r="S123" s="518"/>
      <c r="T123" s="542"/>
      <c r="U123" s="518"/>
      <c r="V123" s="224">
        <f>Q123-AG123</f>
        <v>-50820000</v>
      </c>
      <c r="W123" s="224"/>
      <c r="AG123" s="488">
        <f>SUM(AG125:AG125)</f>
        <v>153300000</v>
      </c>
    </row>
    <row r="124" spans="1:33" s="129" customFormat="1" ht="17.100000000000001" customHeight="1" x14ac:dyDescent="0.2">
      <c r="A124" s="11"/>
      <c r="B124" s="566" t="s">
        <v>19</v>
      </c>
      <c r="C124" s="2" t="s">
        <v>31</v>
      </c>
      <c r="D124" s="2"/>
      <c r="E124" s="5"/>
      <c r="F124" s="567"/>
      <c r="G124" s="567"/>
      <c r="H124" s="567"/>
      <c r="I124" s="567"/>
      <c r="J124" s="567"/>
      <c r="K124" s="567"/>
      <c r="L124" s="567"/>
      <c r="M124" s="567"/>
      <c r="N124" s="1"/>
      <c r="O124" s="1"/>
      <c r="P124" s="1"/>
      <c r="Q124" s="406"/>
      <c r="R124" s="145"/>
      <c r="S124" s="517"/>
      <c r="T124" s="543"/>
      <c r="U124" s="517"/>
    </row>
    <row r="125" spans="1:33" ht="17.100000000000001" customHeight="1" x14ac:dyDescent="0.2">
      <c r="A125" s="11"/>
      <c r="B125" s="566"/>
      <c r="C125" s="9" t="s">
        <v>281</v>
      </c>
      <c r="D125" s="2"/>
      <c r="E125" s="5"/>
      <c r="F125" s="5" t="s">
        <v>9</v>
      </c>
      <c r="G125" s="567">
        <v>4</v>
      </c>
      <c r="H125" s="567" t="s">
        <v>10</v>
      </c>
      <c r="I125" s="567" t="s">
        <v>11</v>
      </c>
      <c r="J125" s="567">
        <v>366</v>
      </c>
      <c r="K125" s="567" t="s">
        <v>8</v>
      </c>
      <c r="L125" s="5" t="s">
        <v>14</v>
      </c>
      <c r="M125" s="567"/>
      <c r="N125" s="22">
        <f t="shared" ref="N125" si="20">G125*J125</f>
        <v>1464</v>
      </c>
      <c r="O125" s="1" t="s">
        <v>24</v>
      </c>
      <c r="P125" s="22">
        <v>70000</v>
      </c>
      <c r="Q125" s="406">
        <f t="shared" ref="Q125" si="21">N125*P125</f>
        <v>102480000</v>
      </c>
      <c r="R125" s="565"/>
      <c r="S125" s="420"/>
      <c r="T125" s="544"/>
      <c r="U125" s="420"/>
      <c r="V125" s="5" t="s">
        <v>9</v>
      </c>
      <c r="W125" s="567">
        <v>6</v>
      </c>
      <c r="X125" s="567" t="s">
        <v>10</v>
      </c>
      <c r="Y125" s="567" t="s">
        <v>11</v>
      </c>
      <c r="Z125" s="567">
        <v>365</v>
      </c>
      <c r="AA125" s="567" t="s">
        <v>8</v>
      </c>
      <c r="AB125" s="5" t="s">
        <v>14</v>
      </c>
      <c r="AC125" s="567"/>
      <c r="AD125" s="22">
        <f t="shared" ref="AD125" si="22">W125*Z125</f>
        <v>2190</v>
      </c>
      <c r="AE125" s="1" t="s">
        <v>24</v>
      </c>
      <c r="AF125" s="22">
        <v>70000</v>
      </c>
      <c r="AG125" s="489">
        <f t="shared" ref="AG125" si="23">AD125*AF125</f>
        <v>153300000</v>
      </c>
    </row>
    <row r="126" spans="1:33" ht="17.100000000000001" customHeight="1" x14ac:dyDescent="0.2">
      <c r="A126" s="11"/>
      <c r="B126" s="807"/>
      <c r="C126" s="9"/>
      <c r="D126" s="2"/>
      <c r="E126" s="5"/>
      <c r="F126" s="5"/>
      <c r="G126" s="807"/>
      <c r="H126" s="807"/>
      <c r="I126" s="807"/>
      <c r="J126" s="807"/>
      <c r="K126" s="807"/>
      <c r="L126" s="5"/>
      <c r="M126" s="807"/>
      <c r="N126" s="22"/>
      <c r="O126" s="1"/>
      <c r="P126" s="22"/>
      <c r="Q126" s="406"/>
      <c r="R126" s="808"/>
      <c r="S126" s="420"/>
      <c r="T126" s="544"/>
      <c r="U126" s="420"/>
      <c r="V126" s="15"/>
      <c r="W126" s="575"/>
      <c r="X126" s="575"/>
      <c r="Y126" s="575"/>
      <c r="Z126" s="575"/>
      <c r="AA126" s="575"/>
      <c r="AB126" s="15"/>
      <c r="AC126" s="575"/>
      <c r="AD126" s="576"/>
      <c r="AE126" s="575"/>
      <c r="AF126" s="576"/>
      <c r="AG126" s="577"/>
    </row>
    <row r="127" spans="1:33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33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33" s="54" customFormat="1" ht="17.100000000000001" customHeight="1" x14ac:dyDescent="0.2">
      <c r="A129" s="128" t="s">
        <v>61</v>
      </c>
      <c r="B129" s="561" t="s">
        <v>849</v>
      </c>
      <c r="C129" s="571"/>
      <c r="D129" s="571"/>
      <c r="E129" s="571"/>
      <c r="F129" s="571"/>
      <c r="G129" s="571"/>
      <c r="H129" s="571"/>
      <c r="I129" s="571"/>
      <c r="J129" s="571"/>
      <c r="K129" s="571"/>
      <c r="L129" s="571"/>
      <c r="M129" s="571"/>
      <c r="N129" s="128"/>
      <c r="O129" s="128"/>
      <c r="P129" s="128"/>
      <c r="Q129" s="381">
        <f>Q130</f>
        <v>37600000</v>
      </c>
      <c r="R129" s="454"/>
      <c r="S129" s="518"/>
      <c r="T129" s="542"/>
      <c r="U129" s="518"/>
    </row>
    <row r="130" spans="1:33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  <c r="T130" s="542"/>
      <c r="U130" s="518"/>
    </row>
    <row r="131" spans="1:33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  <c r="T131" s="543"/>
      <c r="U131" s="517"/>
    </row>
    <row r="132" spans="1:33" s="54" customFormat="1" ht="17.100000000000001" customHeight="1" x14ac:dyDescent="0.2">
      <c r="A132" s="1"/>
      <c r="B132" s="8"/>
      <c r="C132" s="9" t="s">
        <v>281</v>
      </c>
      <c r="D132" s="5"/>
      <c r="E132" s="42"/>
      <c r="F132" s="5"/>
      <c r="G132" s="567"/>
      <c r="H132" s="567"/>
      <c r="I132" s="567"/>
      <c r="J132" s="567"/>
      <c r="K132" s="567"/>
      <c r="L132" s="567"/>
      <c r="M132" s="567"/>
      <c r="N132" s="20">
        <v>1</v>
      </c>
      <c r="O132" s="20" t="s">
        <v>366</v>
      </c>
      <c r="P132" s="17">
        <v>37600000</v>
      </c>
      <c r="Q132" s="403">
        <f t="shared" ref="Q132" si="24">P132*N132</f>
        <v>37600000</v>
      </c>
      <c r="R132" s="435"/>
      <c r="S132" s="524"/>
      <c r="T132" s="542"/>
      <c r="U132" s="524"/>
      <c r="V132" s="498">
        <f>P132-W$905</f>
        <v>37600000</v>
      </c>
      <c r="X132" s="498" t="e">
        <f>#REF!-#REF!</f>
        <v>#REF!</v>
      </c>
    </row>
    <row r="133" spans="1:33" s="54" customFormat="1" ht="17.100000000000001" customHeight="1" x14ac:dyDescent="0.2">
      <c r="A133" s="1"/>
      <c r="B133" s="8"/>
      <c r="C133" s="9"/>
      <c r="D133" s="5"/>
      <c r="E133" s="42"/>
      <c r="F133" s="5"/>
      <c r="G133" s="567"/>
      <c r="H133" s="567"/>
      <c r="I133" s="567"/>
      <c r="J133" s="567"/>
      <c r="K133" s="567"/>
      <c r="L133" s="567"/>
      <c r="M133" s="567"/>
      <c r="N133" s="20"/>
      <c r="O133" s="20"/>
      <c r="P133" s="4"/>
      <c r="Q133" s="403"/>
      <c r="R133" s="435"/>
      <c r="S133" s="524"/>
      <c r="T133" s="542"/>
      <c r="U133" s="524"/>
      <c r="V133" s="498"/>
      <c r="W133" s="498"/>
      <c r="X133" s="498"/>
    </row>
    <row r="134" spans="1:33" ht="17.100000000000001" customHeight="1" x14ac:dyDescent="0.2">
      <c r="A134" s="11"/>
      <c r="B134" s="567"/>
      <c r="C134" s="9"/>
      <c r="D134" s="2"/>
      <c r="E134" s="5"/>
      <c r="F134" s="5"/>
      <c r="G134" s="567"/>
      <c r="H134" s="567"/>
      <c r="I134" s="567"/>
      <c r="J134" s="567"/>
      <c r="K134" s="567"/>
      <c r="L134" s="5"/>
      <c r="M134" s="567"/>
      <c r="N134" s="22"/>
      <c r="O134" s="1"/>
      <c r="P134" s="22"/>
      <c r="Q134" s="406"/>
      <c r="R134" s="565"/>
      <c r="S134" s="420"/>
      <c r="T134" s="544"/>
      <c r="U134" s="420"/>
      <c r="V134" s="15"/>
      <c r="W134" s="575"/>
      <c r="X134" s="575"/>
      <c r="Y134" s="575"/>
      <c r="Z134" s="575"/>
      <c r="AA134" s="575"/>
      <c r="AB134" s="15"/>
      <c r="AC134" s="575"/>
      <c r="AD134" s="576"/>
      <c r="AE134" s="575"/>
      <c r="AF134" s="576"/>
      <c r="AG134" s="577"/>
    </row>
    <row r="135" spans="1:33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565"/>
      <c r="S135" s="420"/>
      <c r="T135" s="544"/>
      <c r="U135" s="420"/>
    </row>
    <row r="136" spans="1:33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234</v>
      </c>
      <c r="P136" s="202"/>
      <c r="Q136" s="400">
        <f>Q137</f>
        <v>19008000</v>
      </c>
      <c r="R136" s="421"/>
      <c r="S136" s="513"/>
      <c r="T136" s="546"/>
      <c r="U136" s="513"/>
    </row>
    <row r="137" spans="1:33" ht="17.100000000000001" customHeight="1" x14ac:dyDescent="0.2">
      <c r="A137" s="60" t="s">
        <v>51</v>
      </c>
      <c r="B137" s="253" t="s">
        <v>52</v>
      </c>
      <c r="C137" s="568"/>
      <c r="D137" s="568"/>
      <c r="E137" s="568"/>
      <c r="F137" s="568"/>
      <c r="G137" s="568"/>
      <c r="H137" s="568"/>
      <c r="I137" s="568"/>
      <c r="J137" s="568"/>
      <c r="K137" s="568"/>
      <c r="L137" s="568"/>
      <c r="M137" s="568"/>
      <c r="N137" s="46"/>
      <c r="O137" s="46"/>
      <c r="P137" s="46"/>
      <c r="Q137" s="356">
        <f>Q138</f>
        <v>19008000</v>
      </c>
      <c r="R137" s="565"/>
      <c r="S137" s="420"/>
      <c r="T137" s="544"/>
      <c r="U137" s="420"/>
    </row>
    <row r="138" spans="1:33" s="61" customFormat="1" ht="17.100000000000001" customHeight="1" x14ac:dyDescent="0.2">
      <c r="A138" s="137" t="s">
        <v>799</v>
      </c>
      <c r="B138" s="564" t="s">
        <v>800</v>
      </c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137"/>
      <c r="O138" s="137"/>
      <c r="P138" s="137"/>
      <c r="Q138" s="357">
        <f>Q139</f>
        <v>19008000</v>
      </c>
      <c r="R138" s="432" t="s">
        <v>562</v>
      </c>
      <c r="S138" s="521"/>
      <c r="T138" s="550"/>
      <c r="U138" s="521"/>
    </row>
    <row r="139" spans="1:33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  <c r="T139" s="542"/>
      <c r="U139" s="518"/>
    </row>
    <row r="140" spans="1:33" s="129" customFormat="1" ht="17.100000000000001" customHeight="1" x14ac:dyDescent="0.2">
      <c r="A140" s="254"/>
      <c r="B140" s="258" t="s">
        <v>19</v>
      </c>
      <c r="C140" s="2" t="s">
        <v>327</v>
      </c>
      <c r="D140" s="563"/>
      <c r="E140" s="563"/>
      <c r="F140" s="563"/>
      <c r="G140" s="563"/>
      <c r="H140" s="563"/>
      <c r="I140" s="563"/>
      <c r="J140" s="563"/>
      <c r="K140" s="563"/>
      <c r="L140" s="563"/>
      <c r="M140" s="45"/>
      <c r="N140" s="28"/>
      <c r="O140" s="28"/>
      <c r="P140" s="28"/>
      <c r="Q140" s="390">
        <f>Q142</f>
        <v>19008000</v>
      </c>
      <c r="R140" s="145"/>
      <c r="S140" s="517"/>
      <c r="T140" s="543"/>
      <c r="U140" s="517"/>
    </row>
    <row r="141" spans="1:33" s="129" customFormat="1" ht="17.100000000000001" customHeight="1" x14ac:dyDescent="0.35">
      <c r="A141" s="254"/>
      <c r="B141" s="562"/>
      <c r="C141" s="2" t="s">
        <v>328</v>
      </c>
      <c r="D141" s="563"/>
      <c r="E141" s="563"/>
      <c r="F141" s="563"/>
      <c r="G141" s="563"/>
      <c r="H141" s="563"/>
      <c r="I141" s="563"/>
      <c r="J141" s="563"/>
      <c r="K141" s="563"/>
      <c r="L141" s="563"/>
      <c r="M141" s="45"/>
      <c r="N141" s="28"/>
      <c r="O141" s="28"/>
      <c r="P141" s="28"/>
      <c r="Q141" s="394"/>
      <c r="R141" s="145"/>
      <c r="S141" s="517"/>
      <c r="T141" s="543"/>
      <c r="U141" s="517"/>
    </row>
    <row r="142" spans="1:33" s="129" customFormat="1" ht="17.100000000000001" customHeight="1" x14ac:dyDescent="0.35">
      <c r="A142" s="254"/>
      <c r="B142" s="562"/>
      <c r="C142" s="2" t="s">
        <v>332</v>
      </c>
      <c r="D142" s="563"/>
      <c r="E142" s="563"/>
      <c r="F142" s="563"/>
      <c r="G142" s="563"/>
      <c r="H142" s="563"/>
      <c r="I142" s="563"/>
      <c r="J142" s="563"/>
      <c r="K142" s="563"/>
      <c r="L142" s="563"/>
      <c r="M142" s="45"/>
      <c r="N142" s="565"/>
      <c r="O142" s="454"/>
      <c r="P142" s="38"/>
      <c r="Q142" s="369">
        <f>SUM(Q143:Q145)</f>
        <v>19008000</v>
      </c>
      <c r="R142" s="145"/>
      <c r="S142" s="517"/>
      <c r="T142" s="543"/>
      <c r="U142" s="517"/>
    </row>
    <row r="143" spans="1:33" s="129" customFormat="1" ht="17.100000000000001" customHeight="1" x14ac:dyDescent="0.2">
      <c r="A143" s="254"/>
      <c r="B143" s="562"/>
      <c r="C143" s="9" t="s">
        <v>18</v>
      </c>
      <c r="D143" s="5"/>
      <c r="E143" s="5"/>
      <c r="F143" s="5" t="s">
        <v>9</v>
      </c>
      <c r="G143" s="567">
        <v>2</v>
      </c>
      <c r="H143" s="567" t="s">
        <v>10</v>
      </c>
      <c r="I143" s="567" t="s">
        <v>11</v>
      </c>
      <c r="J143" s="567">
        <v>144</v>
      </c>
      <c r="K143" s="567" t="s">
        <v>8</v>
      </c>
      <c r="L143" s="5" t="s">
        <v>14</v>
      </c>
      <c r="M143" s="567"/>
      <c r="N143" s="22">
        <f>G143*J143</f>
        <v>288</v>
      </c>
      <c r="O143" s="1" t="s">
        <v>24</v>
      </c>
      <c r="P143" s="38">
        <v>22000</v>
      </c>
      <c r="Q143" s="370">
        <f>P143*N143</f>
        <v>6336000</v>
      </c>
      <c r="R143" s="145"/>
      <c r="S143" s="517"/>
      <c r="T143" s="543"/>
      <c r="U143" s="517"/>
    </row>
    <row r="144" spans="1:33" s="129" customFormat="1" ht="17.100000000000001" customHeight="1" x14ac:dyDescent="0.2">
      <c r="A144" s="254"/>
      <c r="B144" s="562"/>
      <c r="C144" s="9" t="s">
        <v>235</v>
      </c>
      <c r="D144" s="5"/>
      <c r="E144" s="5"/>
      <c r="F144" s="5" t="s">
        <v>9</v>
      </c>
      <c r="G144" s="567">
        <v>2</v>
      </c>
      <c r="H144" s="567" t="s">
        <v>10</v>
      </c>
      <c r="I144" s="567" t="s">
        <v>11</v>
      </c>
      <c r="J144" s="567">
        <v>144</v>
      </c>
      <c r="K144" s="567" t="s">
        <v>8</v>
      </c>
      <c r="L144" s="5" t="s">
        <v>14</v>
      </c>
      <c r="M144" s="567"/>
      <c r="N144" s="22">
        <f>G144*J144</f>
        <v>288</v>
      </c>
      <c r="O144" s="1" t="s">
        <v>24</v>
      </c>
      <c r="P144" s="38">
        <v>39000</v>
      </c>
      <c r="Q144" s="370">
        <f>N144*P144</f>
        <v>11232000</v>
      </c>
      <c r="R144" s="145"/>
      <c r="S144" s="517"/>
      <c r="T144" s="543"/>
      <c r="U144" s="517"/>
    </row>
    <row r="145" spans="1:21" s="129" customFormat="1" ht="17.100000000000001" customHeight="1" x14ac:dyDescent="0.2">
      <c r="A145" s="254"/>
      <c r="B145" s="562"/>
      <c r="C145" s="9" t="s">
        <v>27</v>
      </c>
      <c r="D145" s="5"/>
      <c r="E145" s="5"/>
      <c r="F145" s="5" t="s">
        <v>9</v>
      </c>
      <c r="G145" s="567">
        <v>2</v>
      </c>
      <c r="H145" s="567" t="s">
        <v>10</v>
      </c>
      <c r="I145" s="567" t="s">
        <v>11</v>
      </c>
      <c r="J145" s="567">
        <v>144</v>
      </c>
      <c r="K145" s="567" t="s">
        <v>8</v>
      </c>
      <c r="L145" s="5" t="s">
        <v>14</v>
      </c>
      <c r="M145" s="567"/>
      <c r="N145" s="22">
        <f>G145*J145</f>
        <v>288</v>
      </c>
      <c r="O145" s="1" t="s">
        <v>24</v>
      </c>
      <c r="P145" s="38">
        <v>5000</v>
      </c>
      <c r="Q145" s="370">
        <f>P145*N145</f>
        <v>1440000</v>
      </c>
      <c r="R145" s="145"/>
      <c r="S145" s="517"/>
      <c r="T145" s="543"/>
      <c r="U145" s="517"/>
    </row>
    <row r="146" spans="1:21" s="129" customFormat="1" ht="17.100000000000001" customHeight="1" x14ac:dyDescent="0.2">
      <c r="A146" s="254"/>
      <c r="B146" s="563"/>
      <c r="C146" s="9"/>
      <c r="D146" s="5"/>
      <c r="E146" s="5"/>
      <c r="F146" s="5"/>
      <c r="G146" s="567"/>
      <c r="H146" s="567"/>
      <c r="I146" s="567"/>
      <c r="J146" s="567"/>
      <c r="K146" s="567"/>
      <c r="L146" s="5"/>
      <c r="M146" s="567"/>
      <c r="N146" s="22"/>
      <c r="O146" s="1"/>
      <c r="P146" s="38"/>
      <c r="Q146" s="370"/>
      <c r="R146" s="145"/>
      <c r="S146" s="517"/>
      <c r="T146" s="543"/>
      <c r="U146" s="517"/>
    </row>
    <row r="147" spans="1:21" ht="17.100000000000001" customHeight="1" x14ac:dyDescent="0.2">
      <c r="A147" s="178" t="s">
        <v>65</v>
      </c>
      <c r="B147" s="177" t="s">
        <v>66</v>
      </c>
      <c r="C147" s="177"/>
      <c r="D147" s="177"/>
      <c r="E147" s="177"/>
      <c r="F147" s="177"/>
      <c r="G147" s="177"/>
      <c r="H147" s="177"/>
      <c r="I147" s="177"/>
      <c r="J147" s="177"/>
      <c r="K147" s="177"/>
      <c r="L147" s="177"/>
      <c r="M147" s="177"/>
      <c r="N147" s="188"/>
      <c r="O147" s="188"/>
      <c r="P147" s="188"/>
      <c r="Q147" s="387">
        <f>Q148</f>
        <v>48250000</v>
      </c>
      <c r="R147" s="565"/>
      <c r="S147" s="420"/>
      <c r="T147" s="544"/>
      <c r="U147" s="420"/>
    </row>
    <row r="148" spans="1:21" ht="17.100000000000001" customHeight="1" x14ac:dyDescent="0.2">
      <c r="A148" s="205">
        <v>3142</v>
      </c>
      <c r="B148" s="206" t="s">
        <v>458</v>
      </c>
      <c r="C148" s="207"/>
      <c r="D148" s="206"/>
      <c r="E148" s="167"/>
      <c r="F148" s="167"/>
      <c r="G148" s="167"/>
      <c r="H148" s="167"/>
      <c r="I148" s="167"/>
      <c r="J148" s="167"/>
      <c r="K148" s="167"/>
      <c r="L148" s="167"/>
      <c r="M148" s="206"/>
      <c r="N148" s="208"/>
      <c r="O148" s="168"/>
      <c r="P148" s="209"/>
      <c r="Q148" s="389">
        <f>Q150+Q163+Q170+Q176</f>
        <v>48250000</v>
      </c>
      <c r="R148" s="565"/>
      <c r="S148" s="420"/>
      <c r="T148" s="544"/>
      <c r="U148" s="420"/>
    </row>
    <row r="149" spans="1:21" ht="17.100000000000001" customHeight="1" x14ac:dyDescent="0.2">
      <c r="A149" s="210" t="s">
        <v>266</v>
      </c>
      <c r="B149" s="211" t="s">
        <v>459</v>
      </c>
      <c r="C149" s="212"/>
      <c r="D149" s="213"/>
      <c r="E149" s="185"/>
      <c r="F149" s="185"/>
      <c r="G149" s="185"/>
      <c r="H149" s="185"/>
      <c r="I149" s="185"/>
      <c r="J149" s="185"/>
      <c r="K149" s="185"/>
      <c r="L149" s="185"/>
      <c r="M149" s="213"/>
      <c r="N149" s="234"/>
      <c r="O149" s="200"/>
      <c r="P149" s="214"/>
      <c r="Q149" s="400"/>
      <c r="R149" s="565"/>
      <c r="S149" s="420"/>
      <c r="T149" s="544"/>
      <c r="U149" s="420"/>
    </row>
    <row r="150" spans="1:21" ht="17.100000000000001" customHeight="1" x14ac:dyDescent="0.2">
      <c r="A150" s="60" t="s">
        <v>51</v>
      </c>
      <c r="B150" s="253" t="s">
        <v>52</v>
      </c>
      <c r="C150" s="568"/>
      <c r="D150" s="568"/>
      <c r="E150" s="568"/>
      <c r="F150" s="568"/>
      <c r="G150" s="568"/>
      <c r="H150" s="568"/>
      <c r="I150" s="568"/>
      <c r="J150" s="568"/>
      <c r="K150" s="568"/>
      <c r="L150" s="568"/>
      <c r="M150" s="568"/>
      <c r="N150" s="46"/>
      <c r="O150" s="280"/>
      <c r="P150" s="46"/>
      <c r="Q150" s="356">
        <f>Q151</f>
        <v>48250000</v>
      </c>
      <c r="R150" s="565"/>
      <c r="S150" s="420"/>
      <c r="T150" s="544"/>
      <c r="U150" s="420"/>
    </row>
    <row r="151" spans="1:21" ht="17.100000000000001" customHeight="1" x14ac:dyDescent="0.2">
      <c r="A151" s="137" t="s">
        <v>67</v>
      </c>
      <c r="B151" s="65" t="s">
        <v>41</v>
      </c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7"/>
      <c r="O151" s="67"/>
      <c r="P151" s="67"/>
      <c r="Q151" s="375">
        <f>Q152</f>
        <v>48250000</v>
      </c>
      <c r="R151" s="565"/>
      <c r="S151" s="420"/>
      <c r="T151" s="544"/>
      <c r="U151" s="420"/>
    </row>
    <row r="152" spans="1:21" ht="17.100000000000001" customHeight="1" x14ac:dyDescent="0.35">
      <c r="A152" s="44">
        <v>521119</v>
      </c>
      <c r="B152" s="24" t="s">
        <v>48</v>
      </c>
      <c r="C152" s="25"/>
      <c r="E152" s="25"/>
      <c r="F152" s="25"/>
      <c r="G152" s="25"/>
      <c r="H152" s="25"/>
      <c r="I152" s="25"/>
      <c r="J152" s="25"/>
      <c r="K152" s="25"/>
      <c r="L152" s="25"/>
      <c r="M152" s="25"/>
      <c r="N152" s="28"/>
      <c r="O152" s="28"/>
      <c r="P152" s="28"/>
      <c r="Q152" s="394">
        <f>Q154</f>
        <v>48250000</v>
      </c>
      <c r="R152" s="454" t="s">
        <v>562</v>
      </c>
      <c r="S152" s="518"/>
      <c r="T152" s="542"/>
      <c r="U152" s="518"/>
    </row>
    <row r="153" spans="1:21" s="129" customFormat="1" ht="17.100000000000001" customHeight="1" x14ac:dyDescent="0.2">
      <c r="A153" s="27"/>
      <c r="B153" s="49" t="s">
        <v>19</v>
      </c>
      <c r="C153" s="49" t="s">
        <v>297</v>
      </c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82"/>
      <c r="R153" s="145"/>
      <c r="S153" s="517"/>
      <c r="T153" s="543"/>
      <c r="U153" s="517"/>
    </row>
    <row r="154" spans="1:21" s="129" customFormat="1" ht="17.100000000000001" customHeight="1" x14ac:dyDescent="0.2">
      <c r="A154" s="27"/>
      <c r="B154" s="49"/>
      <c r="C154" s="49" t="s">
        <v>332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66"/>
      <c r="Q154" s="382">
        <f>Q155+Q156</f>
        <v>48250000</v>
      </c>
      <c r="R154" s="145"/>
      <c r="S154" s="517"/>
      <c r="T154" s="543"/>
      <c r="U154" s="517"/>
    </row>
    <row r="155" spans="1:21" s="129" customFormat="1" ht="17.100000000000001" customHeight="1" x14ac:dyDescent="0.2">
      <c r="A155" s="27"/>
      <c r="B155" s="49"/>
      <c r="C155" s="49" t="s">
        <v>664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>
        <v>2</v>
      </c>
      <c r="O155" s="68" t="s">
        <v>250</v>
      </c>
      <c r="P155" s="266">
        <v>12710000</v>
      </c>
      <c r="Q155" s="382">
        <f>P155*N155</f>
        <v>25420000</v>
      </c>
      <c r="R155" s="145"/>
      <c r="S155" s="517"/>
      <c r="T155" s="543"/>
      <c r="U155" s="517"/>
    </row>
    <row r="156" spans="1:21" s="129" customFormat="1" ht="17.100000000000001" customHeight="1" x14ac:dyDescent="0.2">
      <c r="A156" s="27"/>
      <c r="B156" s="49"/>
      <c r="C156" s="49" t="s">
        <v>665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3</v>
      </c>
      <c r="O156" s="68" t="s">
        <v>250</v>
      </c>
      <c r="P156" s="266">
        <v>7610000</v>
      </c>
      <c r="Q156" s="382">
        <f>P156*N156</f>
        <v>22830000</v>
      </c>
      <c r="R156" s="145"/>
      <c r="S156" s="517"/>
      <c r="T156" s="543"/>
      <c r="U156" s="517"/>
    </row>
    <row r="157" spans="1:21" s="129" customFormat="1" ht="17.100000000000001" customHeight="1" x14ac:dyDescent="0.2">
      <c r="A157" s="27"/>
      <c r="B157" s="49"/>
      <c r="C157" s="49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/>
      <c r="O157" s="68"/>
      <c r="P157" s="266"/>
      <c r="Q157" s="382"/>
      <c r="R157" s="145"/>
      <c r="S157" s="517"/>
      <c r="T157" s="543"/>
      <c r="U157" s="517"/>
    </row>
    <row r="158" spans="1:21" s="129" customFormat="1" x14ac:dyDescent="0.2">
      <c r="A158" s="254"/>
      <c r="B158" s="1105" t="s">
        <v>204</v>
      </c>
      <c r="C158" s="1106"/>
      <c r="D158" s="1106"/>
      <c r="E158" s="1106"/>
      <c r="F158" s="1106"/>
      <c r="G158" s="1106"/>
      <c r="H158" s="1106"/>
      <c r="I158" s="1106"/>
      <c r="J158" s="1106"/>
      <c r="K158" s="1106"/>
      <c r="L158" s="1106"/>
      <c r="M158" s="1107"/>
      <c r="N158" s="439"/>
      <c r="O158" s="51"/>
      <c r="P158" s="50"/>
      <c r="Q158" s="375">
        <f>Q147+Q113+Q88+Q21+Q12</f>
        <v>313330000</v>
      </c>
      <c r="R158" s="454"/>
      <c r="T158" s="218">
        <v>393584500</v>
      </c>
    </row>
    <row r="159" spans="1:21" x14ac:dyDescent="0.2">
      <c r="U159" s="83">
        <f>Q158-T158</f>
        <v>-80254500</v>
      </c>
    </row>
    <row r="168" spans="20:20" x14ac:dyDescent="0.2">
      <c r="T168" s="695"/>
    </row>
  </sheetData>
  <mergeCells count="17">
    <mergeCell ref="R9:R10"/>
    <mergeCell ref="B11:M11"/>
    <mergeCell ref="A7:Q7"/>
    <mergeCell ref="A9:A10"/>
    <mergeCell ref="B9:M10"/>
    <mergeCell ref="B139:L139"/>
    <mergeCell ref="A6:Q6"/>
    <mergeCell ref="N9:N10"/>
    <mergeCell ref="Q9:Q10"/>
    <mergeCell ref="B158:M158"/>
    <mergeCell ref="B17:L17"/>
    <mergeCell ref="B25:F25"/>
    <mergeCell ref="B93:L93"/>
    <mergeCell ref="B108:L108"/>
    <mergeCell ref="B118:L118"/>
    <mergeCell ref="B130:L130"/>
    <mergeCell ref="B122:M122"/>
  </mergeCells>
  <pageMargins left="1.2204724409448819" right="0" top="0.74803149606299213" bottom="0.74803149606299213" header="0.31496062992125984" footer="0.31496062992125984"/>
  <pageSetup paperSize="5" orientation="landscape" horizontalDpi="4294967293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159"/>
  <sheetViews>
    <sheetView view="pageBreakPreview" topLeftCell="A148" zoomScaleNormal="100" zoomScaleSheetLayoutView="100" workbookViewId="0">
      <selection activeCell="K164" sqref="K164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9.28515625" customWidth="1"/>
    <col min="19" max="19" width="12.7109375" customWidth="1"/>
    <col min="20" max="20" width="12.85546875" bestFit="1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74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19890000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19890000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19890000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19890000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19890000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19890000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283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13</v>
      </c>
      <c r="O19" s="450" t="s">
        <v>15</v>
      </c>
      <c r="P19" s="16">
        <v>1530000</v>
      </c>
      <c r="Q19" s="366">
        <f t="shared" ref="Q19" si="0">N19*P19</f>
        <v>19890000</v>
      </c>
      <c r="R19" s="531"/>
      <c r="S19" s="420"/>
      <c r="T19" s="544"/>
      <c r="U19" s="420"/>
      <c r="V19">
        <v>3</v>
      </c>
    </row>
    <row r="20" spans="1:22" x14ac:dyDescent="0.2">
      <c r="A20" s="1"/>
      <c r="B20" s="77"/>
      <c r="C20" s="9"/>
      <c r="D20" s="5"/>
      <c r="E20" s="5"/>
      <c r="F20" s="5"/>
      <c r="G20" s="5"/>
      <c r="H20" s="5"/>
      <c r="I20" s="5"/>
      <c r="J20" s="5"/>
      <c r="K20" s="448"/>
      <c r="L20" s="448"/>
      <c r="M20" s="5"/>
      <c r="N20" s="1"/>
      <c r="O20" s="51"/>
      <c r="P20" s="76"/>
      <c r="Q20" s="370"/>
      <c r="R20" s="451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36717000</v>
      </c>
      <c r="R21" s="421"/>
      <c r="S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10220000</v>
      </c>
      <c r="R22" s="431"/>
      <c r="S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10220000</v>
      </c>
      <c r="R23" s="423"/>
      <c r="S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817"/>
      <c r="D24" s="817"/>
      <c r="E24" s="817"/>
      <c r="F24" s="817"/>
      <c r="G24" s="817"/>
      <c r="H24" s="817"/>
      <c r="I24" s="817"/>
      <c r="J24" s="817"/>
      <c r="K24" s="817"/>
      <c r="L24" s="817"/>
      <c r="M24" s="817"/>
      <c r="N24" s="46"/>
      <c r="O24" s="46"/>
      <c r="P24" s="46"/>
      <c r="Q24" s="356">
        <f>Q25+Q30+Q35</f>
        <v>10220000</v>
      </c>
      <c r="R24" s="424"/>
      <c r="S24" s="821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19"/>
      <c r="H25" s="819"/>
      <c r="I25" s="819"/>
      <c r="J25" s="819"/>
      <c r="K25" s="819"/>
      <c r="L25" s="819"/>
      <c r="M25" s="819"/>
      <c r="N25" s="137"/>
      <c r="O25" s="137"/>
      <c r="P25" s="137"/>
      <c r="Q25" s="357">
        <f>Q26</f>
        <v>3600000</v>
      </c>
      <c r="R25" s="145"/>
      <c r="S25" s="517"/>
    </row>
    <row r="26" spans="1:22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3600000</v>
      </c>
      <c r="R26" s="454" t="s">
        <v>571</v>
      </c>
      <c r="S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3600000</v>
      </c>
      <c r="R27" s="814"/>
      <c r="S27" s="420"/>
    </row>
    <row r="28" spans="1:22" ht="17.100000000000001" customHeight="1" x14ac:dyDescent="0.2">
      <c r="A28" s="44"/>
      <c r="B28" s="25"/>
      <c r="C28" s="9" t="s">
        <v>738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300000</v>
      </c>
      <c r="Q28" s="390">
        <f>N28*P28</f>
        <v>3600000</v>
      </c>
      <c r="R28" s="814"/>
      <c r="S28" s="420"/>
    </row>
    <row r="29" spans="1:22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14"/>
      <c r="S29" s="420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19"/>
      <c r="F30" s="819"/>
      <c r="G30" s="819"/>
      <c r="H30" s="819"/>
      <c r="I30" s="819"/>
      <c r="J30" s="819"/>
      <c r="K30" s="819"/>
      <c r="L30" s="819"/>
      <c r="M30" s="819"/>
      <c r="N30" s="67"/>
      <c r="O30" s="67"/>
      <c r="P30" s="67"/>
      <c r="Q30" s="375">
        <f>Q31</f>
        <v>5000000</v>
      </c>
      <c r="R30" s="145"/>
      <c r="S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22" s="54" customFormat="1" ht="17.100000000000001" customHeight="1" x14ac:dyDescent="0.2">
      <c r="A32" s="68"/>
      <c r="B32" s="49" t="s">
        <v>19</v>
      </c>
      <c r="C32" s="52" t="s">
        <v>900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738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14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19"/>
      <c r="F35" s="819"/>
      <c r="G35" s="819"/>
      <c r="H35" s="819"/>
      <c r="I35" s="819"/>
      <c r="J35" s="819"/>
      <c r="K35" s="819"/>
      <c r="L35" s="819"/>
      <c r="M35" s="819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14"/>
      <c r="S37" s="420"/>
    </row>
    <row r="38" spans="1:19" s="54" customFormat="1" ht="17.100000000000001" customHeight="1" x14ac:dyDescent="0.2">
      <c r="A38" s="68"/>
      <c r="B38" s="49"/>
      <c r="C38" s="9" t="s">
        <v>738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6793000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6793000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6793000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19"/>
      <c r="F43" s="819"/>
      <c r="G43" s="819"/>
      <c r="H43" s="819"/>
      <c r="I43" s="819"/>
      <c r="J43" s="819"/>
      <c r="K43" s="819"/>
      <c r="L43" s="819"/>
      <c r="M43" s="819"/>
      <c r="N43" s="67"/>
      <c r="O43" s="67"/>
      <c r="P43" s="67"/>
      <c r="Q43" s="375">
        <f>Q44</f>
        <v>6793000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6793000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2565000</v>
      </c>
      <c r="R45" s="814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2565000</v>
      </c>
      <c r="R46" s="814"/>
      <c r="S46" s="420"/>
    </row>
    <row r="47" spans="1:19" s="54" customFormat="1" ht="17.100000000000001" customHeight="1" x14ac:dyDescent="0.2">
      <c r="A47" s="68"/>
      <c r="B47" s="49"/>
      <c r="C47" s="9" t="s">
        <v>738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19</v>
      </c>
      <c r="O47" s="51" t="s">
        <v>38</v>
      </c>
      <c r="P47" s="48">
        <v>135000</v>
      </c>
      <c r="Q47" s="392">
        <f>N47*P47</f>
        <v>2565000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14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14"/>
      <c r="S49" s="420"/>
    </row>
    <row r="50" spans="1:19" s="54" customFormat="1" ht="17.100000000000001" customHeight="1" x14ac:dyDescent="0.2">
      <c r="A50" s="68"/>
      <c r="B50" s="49"/>
      <c r="C50" s="9" t="s">
        <v>738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6793000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6793000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6793000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19"/>
      <c r="F55" s="819"/>
      <c r="G55" s="819"/>
      <c r="H55" s="819"/>
      <c r="I55" s="819"/>
      <c r="J55" s="819"/>
      <c r="K55" s="819"/>
      <c r="L55" s="819"/>
      <c r="M55" s="819"/>
      <c r="N55" s="67"/>
      <c r="O55" s="67"/>
      <c r="P55" s="67"/>
      <c r="Q55" s="375">
        <f>Q56</f>
        <v>6793000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6793000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2565000</v>
      </c>
      <c r="R57" s="814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2565000</v>
      </c>
      <c r="R58" s="814"/>
      <c r="S58" s="420"/>
    </row>
    <row r="59" spans="1:19" s="54" customFormat="1" ht="17.100000000000001" customHeight="1" x14ac:dyDescent="0.2">
      <c r="A59" s="68"/>
      <c r="B59" s="49"/>
      <c r="C59" s="9" t="s">
        <v>738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19</v>
      </c>
      <c r="O59" s="51" t="s">
        <v>38</v>
      </c>
      <c r="P59" s="48">
        <v>135000</v>
      </c>
      <c r="Q59" s="392">
        <f>N59*P59</f>
        <v>2565000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14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14"/>
      <c r="S61" s="420"/>
    </row>
    <row r="62" spans="1:19" s="54" customFormat="1" ht="17.100000000000001" customHeight="1" x14ac:dyDescent="0.2">
      <c r="A62" s="68"/>
      <c r="B62" s="49"/>
      <c r="C62" s="9" t="s">
        <v>738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6118000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6118000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6118000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19"/>
      <c r="F67" s="819"/>
      <c r="G67" s="819"/>
      <c r="H67" s="819"/>
      <c r="I67" s="819"/>
      <c r="J67" s="819"/>
      <c r="K67" s="819"/>
      <c r="L67" s="819"/>
      <c r="M67" s="819"/>
      <c r="N67" s="67"/>
      <c r="O67" s="67"/>
      <c r="P67" s="67"/>
      <c r="Q67" s="375">
        <f>Q68</f>
        <v>6118000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6118000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1890000</v>
      </c>
      <c r="R69" s="814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1890000</v>
      </c>
      <c r="R70" s="814"/>
      <c r="S70" s="420"/>
    </row>
    <row r="71" spans="1:19" s="54" customFormat="1" ht="17.100000000000001" customHeight="1" x14ac:dyDescent="0.2">
      <c r="A71" s="68"/>
      <c r="B71" s="49"/>
      <c r="C71" s="9" t="s">
        <v>738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14</v>
      </c>
      <c r="O71" s="51" t="s">
        <v>38</v>
      </c>
      <c r="P71" s="48">
        <v>135000</v>
      </c>
      <c r="Q71" s="392">
        <f>N71*P71</f>
        <v>1890000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14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14"/>
      <c r="S73" s="420"/>
    </row>
    <row r="74" spans="1:19" s="54" customFormat="1" ht="17.100000000000001" customHeight="1" x14ac:dyDescent="0.2">
      <c r="A74" s="68"/>
      <c r="B74" s="49"/>
      <c r="C74" s="9" t="s">
        <v>738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14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6793000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6793000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6793000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19"/>
      <c r="F79" s="819"/>
      <c r="G79" s="819"/>
      <c r="H79" s="819"/>
      <c r="I79" s="819"/>
      <c r="J79" s="819"/>
      <c r="K79" s="819"/>
      <c r="L79" s="819"/>
      <c r="M79" s="819"/>
      <c r="N79" s="67"/>
      <c r="O79" s="67"/>
      <c r="P79" s="67"/>
      <c r="Q79" s="375">
        <f>Q80</f>
        <v>6793000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6793000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2565000</v>
      </c>
      <c r="R81" s="814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2565000</v>
      </c>
      <c r="R82" s="814"/>
      <c r="S82" s="420"/>
    </row>
    <row r="83" spans="1:19" s="54" customFormat="1" ht="17.100000000000001" customHeight="1" x14ac:dyDescent="0.2">
      <c r="A83" s="68"/>
      <c r="B83" s="49"/>
      <c r="C83" s="9" t="s">
        <v>738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19</v>
      </c>
      <c r="O83" s="51" t="s">
        <v>38</v>
      </c>
      <c r="P83" s="48">
        <v>135000</v>
      </c>
      <c r="Q83" s="392">
        <f>N83*P83</f>
        <v>2565000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14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14"/>
      <c r="S85" s="420"/>
    </row>
    <row r="86" spans="1:19" s="54" customFormat="1" ht="17.100000000000001" customHeight="1" x14ac:dyDescent="0.2">
      <c r="A86" s="68"/>
      <c r="B86" s="49"/>
      <c r="C86" s="9" t="s">
        <v>738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14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17110000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17110000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17110000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17"/>
      <c r="D91" s="817"/>
      <c r="E91" s="817"/>
      <c r="F91" s="817"/>
      <c r="G91" s="817"/>
      <c r="H91" s="817"/>
      <c r="I91" s="817"/>
      <c r="J91" s="817"/>
      <c r="K91" s="817"/>
      <c r="L91" s="817"/>
      <c r="M91" s="817"/>
      <c r="N91" s="46"/>
      <c r="O91" s="46"/>
      <c r="P91" s="46"/>
      <c r="Q91" s="356">
        <f>Q92+Q107</f>
        <v>17110000</v>
      </c>
      <c r="R91" s="424"/>
      <c r="S91" s="821"/>
    </row>
    <row r="92" spans="1:19" s="129" customFormat="1" ht="17.100000000000001" customHeight="1" x14ac:dyDescent="0.2">
      <c r="A92" s="818" t="s">
        <v>314</v>
      </c>
      <c r="B92" s="815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9046000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9046000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5306000</v>
      </c>
      <c r="R94" s="814"/>
      <c r="S94" s="420"/>
    </row>
    <row r="95" spans="1:19" ht="17.100000000000001" customHeight="1" x14ac:dyDescent="0.2">
      <c r="A95" s="27"/>
      <c r="B95" s="49" t="s">
        <v>26</v>
      </c>
      <c r="C95" s="49" t="s">
        <v>74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5306000</v>
      </c>
      <c r="R95" s="814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3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57</v>
      </c>
      <c r="O96" s="51" t="s">
        <v>24</v>
      </c>
      <c r="P96" s="50">
        <v>22000</v>
      </c>
      <c r="Q96" s="382">
        <f>N96*P96</f>
        <v>1254000</v>
      </c>
      <c r="R96" s="814"/>
      <c r="S96" s="420"/>
    </row>
    <row r="97" spans="1:19" ht="17.100000000000001" customHeight="1" x14ac:dyDescent="0.2">
      <c r="A97" s="27"/>
      <c r="B97" s="25"/>
      <c r="C97" s="29" t="s">
        <v>235</v>
      </c>
      <c r="D97" s="49" t="s">
        <v>118</v>
      </c>
      <c r="E97" s="45">
        <v>3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57</v>
      </c>
      <c r="O97" s="51" t="s">
        <v>24</v>
      </c>
      <c r="P97" s="50">
        <v>31000</v>
      </c>
      <c r="Q97" s="382">
        <f>N97*P97</f>
        <v>1767000</v>
      </c>
      <c r="R97" s="814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3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57</v>
      </c>
      <c r="O98" s="51" t="s">
        <v>24</v>
      </c>
      <c r="P98" s="50">
        <v>5000</v>
      </c>
      <c r="Q98" s="382">
        <f>N98*P98</f>
        <v>285000</v>
      </c>
      <c r="R98" s="814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14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3740000</v>
      </c>
      <c r="R100" s="814"/>
      <c r="S100" s="420"/>
    </row>
    <row r="101" spans="1:19" ht="17.100000000000001" customHeight="1" x14ac:dyDescent="0.2">
      <c r="A101" s="27"/>
      <c r="B101" s="49" t="s">
        <v>26</v>
      </c>
      <c r="C101" s="49" t="s">
        <v>74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3740000</v>
      </c>
      <c r="R101" s="814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3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30</v>
      </c>
      <c r="O102" s="51" t="s">
        <v>24</v>
      </c>
      <c r="P102" s="50">
        <v>22000</v>
      </c>
      <c r="Q102" s="382">
        <f>N102*P102</f>
        <v>660000</v>
      </c>
      <c r="R102" s="814"/>
      <c r="S102" s="420"/>
    </row>
    <row r="103" spans="1:19" ht="17.100000000000001" customHeight="1" x14ac:dyDescent="0.2">
      <c r="A103" s="27"/>
      <c r="B103" s="25"/>
      <c r="C103" s="29" t="s">
        <v>235</v>
      </c>
      <c r="D103" s="49" t="s">
        <v>118</v>
      </c>
      <c r="E103" s="45">
        <v>3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30</v>
      </c>
      <c r="O103" s="51" t="s">
        <v>24</v>
      </c>
      <c r="P103" s="50">
        <v>31000</v>
      </c>
      <c r="Q103" s="382">
        <f>N103*P103</f>
        <v>930000</v>
      </c>
      <c r="R103" s="814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3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30</v>
      </c>
      <c r="O104" s="51" t="s">
        <v>24</v>
      </c>
      <c r="P104" s="50">
        <v>5000</v>
      </c>
      <c r="Q104" s="382">
        <f>N104*P104</f>
        <v>150000</v>
      </c>
      <c r="R104" s="814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224</v>
      </c>
      <c r="P105" s="50">
        <v>2000000</v>
      </c>
      <c r="Q105" s="382">
        <f>N105*P105</f>
        <v>2000000</v>
      </c>
      <c r="R105" s="814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14"/>
      <c r="S106" s="420"/>
    </row>
    <row r="107" spans="1:19" s="129" customFormat="1" ht="17.100000000000001" customHeight="1" x14ac:dyDescent="0.2">
      <c r="A107" s="818" t="s">
        <v>799</v>
      </c>
      <c r="B107" s="256" t="s">
        <v>800</v>
      </c>
      <c r="C107" s="141"/>
      <c r="D107" s="65"/>
      <c r="E107" s="819"/>
      <c r="F107" s="819"/>
      <c r="G107" s="819"/>
      <c r="H107" s="819"/>
      <c r="I107" s="819"/>
      <c r="J107" s="819"/>
      <c r="K107" s="819"/>
      <c r="L107" s="819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10"/>
      <c r="E109" s="810"/>
      <c r="F109" s="810"/>
      <c r="G109" s="810"/>
      <c r="H109" s="810"/>
      <c r="I109" s="810"/>
      <c r="J109" s="810"/>
      <c r="K109" s="810"/>
      <c r="L109" s="810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10"/>
      <c r="E110" s="810"/>
      <c r="F110" s="810"/>
      <c r="G110" s="810"/>
      <c r="H110" s="810"/>
      <c r="I110" s="810"/>
      <c r="J110" s="810"/>
      <c r="K110" s="810"/>
      <c r="L110" s="810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09"/>
      <c r="C111" s="9" t="s">
        <v>907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10"/>
      <c r="L111" s="810"/>
      <c r="M111" s="65"/>
      <c r="N111" s="439">
        <f t="shared" ref="N111" si="3">E111*H111</f>
        <v>192</v>
      </c>
      <c r="O111" s="51" t="s">
        <v>24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10"/>
      <c r="C112" s="9"/>
      <c r="D112" s="49"/>
      <c r="E112" s="49"/>
      <c r="F112" s="49"/>
      <c r="G112" s="49"/>
      <c r="H112" s="49"/>
      <c r="I112" s="455"/>
      <c r="J112" s="49"/>
      <c r="K112" s="810"/>
      <c r="L112" s="810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165068000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146060000</v>
      </c>
      <c r="R114" s="814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108460000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108460000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11" t="s">
        <v>849</v>
      </c>
      <c r="C117" s="820"/>
      <c r="D117" s="820"/>
      <c r="E117" s="820"/>
      <c r="F117" s="820"/>
      <c r="G117" s="820"/>
      <c r="H117" s="820"/>
      <c r="I117" s="820"/>
      <c r="J117" s="820"/>
      <c r="K117" s="820"/>
      <c r="L117" s="820"/>
      <c r="M117" s="820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738</v>
      </c>
      <c r="D120" s="5"/>
      <c r="E120" s="42"/>
      <c r="F120" s="5"/>
      <c r="G120" s="813"/>
      <c r="H120" s="813"/>
      <c r="I120" s="813"/>
      <c r="J120" s="813"/>
      <c r="K120" s="813"/>
      <c r="L120" s="813"/>
      <c r="M120" s="813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13"/>
      <c r="H121" s="813"/>
      <c r="I121" s="813"/>
      <c r="J121" s="813"/>
      <c r="K121" s="813"/>
      <c r="L121" s="813"/>
      <c r="M121" s="813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76860000</v>
      </c>
      <c r="R122" s="814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76860000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12" t="s">
        <v>19</v>
      </c>
      <c r="C124" s="2" t="s">
        <v>31</v>
      </c>
      <c r="D124" s="2"/>
      <c r="E124" s="5"/>
      <c r="F124" s="813"/>
      <c r="G124" s="813"/>
      <c r="H124" s="813"/>
      <c r="I124" s="813"/>
      <c r="J124" s="813"/>
      <c r="K124" s="813"/>
      <c r="L124" s="813"/>
      <c r="M124" s="813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12"/>
      <c r="C125" s="9" t="s">
        <v>738</v>
      </c>
      <c r="D125" s="2"/>
      <c r="E125" s="5"/>
      <c r="F125" s="5" t="s">
        <v>9</v>
      </c>
      <c r="G125" s="813">
        <v>3</v>
      </c>
      <c r="H125" s="813" t="s">
        <v>10</v>
      </c>
      <c r="I125" s="813" t="s">
        <v>11</v>
      </c>
      <c r="J125" s="813">
        <v>366</v>
      </c>
      <c r="K125" s="813" t="s">
        <v>12</v>
      </c>
      <c r="L125" s="5" t="s">
        <v>14</v>
      </c>
      <c r="M125" s="813"/>
      <c r="N125" s="22">
        <f>G125*J125</f>
        <v>1098</v>
      </c>
      <c r="O125" s="1" t="s">
        <v>16</v>
      </c>
      <c r="P125" s="22">
        <v>70000</v>
      </c>
      <c r="Q125" s="406">
        <f>N125*P125</f>
        <v>76860000</v>
      </c>
      <c r="R125" s="814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13"/>
      <c r="H126" s="813"/>
      <c r="I126" s="813"/>
      <c r="J126" s="813"/>
      <c r="K126" s="813"/>
      <c r="L126" s="813"/>
      <c r="M126" s="813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19" s="54" customFormat="1" ht="17.100000000000001" customHeight="1" x14ac:dyDescent="0.2">
      <c r="A129" s="128" t="s">
        <v>61</v>
      </c>
      <c r="B129" s="811" t="s">
        <v>902</v>
      </c>
      <c r="C129" s="820"/>
      <c r="D129" s="820"/>
      <c r="E129" s="820"/>
      <c r="F129" s="820"/>
      <c r="G129" s="820"/>
      <c r="H129" s="820"/>
      <c r="I129" s="820"/>
      <c r="J129" s="820"/>
      <c r="K129" s="820"/>
      <c r="L129" s="820"/>
      <c r="M129" s="820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738</v>
      </c>
      <c r="D132" s="5"/>
      <c r="E132" s="42"/>
      <c r="F132" s="5"/>
      <c r="G132" s="813"/>
      <c r="H132" s="813"/>
      <c r="I132" s="813"/>
      <c r="J132" s="813"/>
      <c r="K132" s="813"/>
      <c r="L132" s="813"/>
      <c r="M132" s="813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13"/>
      <c r="H133" s="813"/>
      <c r="I133" s="813"/>
      <c r="J133" s="813"/>
      <c r="K133" s="813"/>
      <c r="L133" s="813"/>
      <c r="M133" s="813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13"/>
      <c r="C134" s="9"/>
      <c r="D134" s="2"/>
      <c r="E134" s="5"/>
      <c r="F134" s="5"/>
      <c r="G134" s="813"/>
      <c r="H134" s="813"/>
      <c r="I134" s="813"/>
      <c r="J134" s="813"/>
      <c r="K134" s="813"/>
      <c r="L134" s="5"/>
      <c r="M134" s="813"/>
      <c r="N134" s="22"/>
      <c r="O134" s="1"/>
      <c r="P134" s="22"/>
      <c r="Q134" s="406"/>
      <c r="R134" s="814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14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17"/>
      <c r="D137" s="817"/>
      <c r="E137" s="817"/>
      <c r="F137" s="817"/>
      <c r="G137" s="817"/>
      <c r="H137" s="817"/>
      <c r="I137" s="817"/>
      <c r="J137" s="817"/>
      <c r="K137" s="817"/>
      <c r="L137" s="817"/>
      <c r="M137" s="817"/>
      <c r="N137" s="46"/>
      <c r="O137" s="46"/>
      <c r="P137" s="46"/>
      <c r="Q137" s="356">
        <f>Q138</f>
        <v>19008000</v>
      </c>
      <c r="R137" s="814"/>
      <c r="S137" s="420"/>
    </row>
    <row r="138" spans="1:19" s="61" customFormat="1" ht="17.100000000000001" customHeight="1" x14ac:dyDescent="0.2">
      <c r="A138" s="137" t="s">
        <v>799</v>
      </c>
      <c r="B138" s="816" t="s">
        <v>800</v>
      </c>
      <c r="C138" s="819"/>
      <c r="D138" s="819"/>
      <c r="E138" s="819"/>
      <c r="F138" s="819"/>
      <c r="G138" s="819"/>
      <c r="H138" s="819"/>
      <c r="I138" s="819"/>
      <c r="J138" s="819"/>
      <c r="K138" s="819"/>
      <c r="L138" s="819"/>
      <c r="M138" s="819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10"/>
      <c r="E140" s="810"/>
      <c r="F140" s="810"/>
      <c r="G140" s="810"/>
      <c r="H140" s="810"/>
      <c r="I140" s="810"/>
      <c r="J140" s="810"/>
      <c r="K140" s="810"/>
      <c r="L140" s="810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09"/>
      <c r="C141" s="2" t="s">
        <v>671</v>
      </c>
      <c r="D141" s="810"/>
      <c r="E141" s="810"/>
      <c r="F141" s="810"/>
      <c r="G141" s="810"/>
      <c r="H141" s="810"/>
      <c r="I141" s="810"/>
      <c r="J141" s="810"/>
      <c r="K141" s="810"/>
      <c r="L141" s="810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09"/>
      <c r="C142" s="2" t="s">
        <v>333</v>
      </c>
      <c r="D142" s="810"/>
      <c r="E142" s="810"/>
      <c r="F142" s="810"/>
      <c r="G142" s="810"/>
      <c r="H142" s="810"/>
      <c r="I142" s="810"/>
      <c r="J142" s="810"/>
      <c r="K142" s="810"/>
      <c r="L142" s="810"/>
      <c r="M142" s="45"/>
      <c r="N142" s="814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09"/>
      <c r="C143" s="9" t="s">
        <v>18</v>
      </c>
      <c r="D143" s="5"/>
      <c r="E143" s="5"/>
      <c r="F143" s="5" t="s">
        <v>9</v>
      </c>
      <c r="G143" s="813">
        <v>2</v>
      </c>
      <c r="H143" s="813" t="s">
        <v>10</v>
      </c>
      <c r="I143" s="813" t="s">
        <v>11</v>
      </c>
      <c r="J143" s="813">
        <v>144</v>
      </c>
      <c r="K143" s="813" t="s">
        <v>8</v>
      </c>
      <c r="L143" s="5" t="s">
        <v>14</v>
      </c>
      <c r="M143" s="813"/>
      <c r="N143" s="22">
        <f>G143*J143</f>
        <v>288</v>
      </c>
      <c r="O143" s="1" t="s">
        <v>24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09"/>
      <c r="C144" s="9" t="s">
        <v>235</v>
      </c>
      <c r="D144" s="5"/>
      <c r="E144" s="5"/>
      <c r="F144" s="5" t="s">
        <v>9</v>
      </c>
      <c r="G144" s="813">
        <v>2</v>
      </c>
      <c r="H144" s="813" t="s">
        <v>10</v>
      </c>
      <c r="I144" s="813" t="s">
        <v>11</v>
      </c>
      <c r="J144" s="813">
        <v>144</v>
      </c>
      <c r="K144" s="813" t="s">
        <v>8</v>
      </c>
      <c r="L144" s="5" t="s">
        <v>14</v>
      </c>
      <c r="M144" s="813"/>
      <c r="N144" s="22">
        <f>G144*J144</f>
        <v>288</v>
      </c>
      <c r="O144" s="1" t="s">
        <v>24</v>
      </c>
      <c r="P144" s="38">
        <v>39000</v>
      </c>
      <c r="Q144" s="370">
        <f>N144*P144</f>
        <v>11232000</v>
      </c>
      <c r="R144" s="145"/>
      <c r="S144" s="517"/>
    </row>
    <row r="145" spans="1:21" s="129" customFormat="1" ht="17.100000000000001" customHeight="1" x14ac:dyDescent="0.2">
      <c r="A145" s="254"/>
      <c r="B145" s="809"/>
      <c r="C145" s="9" t="s">
        <v>27</v>
      </c>
      <c r="D145" s="5"/>
      <c r="E145" s="5"/>
      <c r="F145" s="5" t="s">
        <v>9</v>
      </c>
      <c r="G145" s="813">
        <v>2</v>
      </c>
      <c r="H145" s="813" t="s">
        <v>10</v>
      </c>
      <c r="I145" s="813" t="s">
        <v>11</v>
      </c>
      <c r="J145" s="813">
        <v>144</v>
      </c>
      <c r="K145" s="813" t="s">
        <v>8</v>
      </c>
      <c r="L145" s="5" t="s">
        <v>14</v>
      </c>
      <c r="M145" s="813"/>
      <c r="N145" s="22">
        <f>G145*J145</f>
        <v>288</v>
      </c>
      <c r="O145" s="1" t="s">
        <v>24</v>
      </c>
      <c r="P145" s="38">
        <v>5000</v>
      </c>
      <c r="Q145" s="370">
        <f>P145*N145</f>
        <v>1440000</v>
      </c>
      <c r="R145" s="145"/>
      <c r="S145" s="517"/>
    </row>
    <row r="146" spans="1:21" s="129" customFormat="1" ht="17.100000000000001" customHeight="1" x14ac:dyDescent="0.2">
      <c r="A146" s="254"/>
      <c r="B146" s="810"/>
      <c r="C146" s="9"/>
      <c r="D146" s="5"/>
      <c r="E146" s="5"/>
      <c r="F146" s="5"/>
      <c r="G146" s="813"/>
      <c r="H146" s="813"/>
      <c r="I146" s="813"/>
      <c r="J146" s="813"/>
      <c r="K146" s="813"/>
      <c r="L146" s="5"/>
      <c r="M146" s="813"/>
      <c r="N146" s="22"/>
      <c r="O146" s="1"/>
      <c r="P146" s="38"/>
      <c r="Q146" s="370"/>
      <c r="R146" s="145"/>
      <c r="S146" s="517"/>
    </row>
    <row r="147" spans="1:21" ht="17.100000000000001" customHeight="1" x14ac:dyDescent="0.2">
      <c r="A147" s="35"/>
      <c r="B147" s="5"/>
      <c r="C147" s="9"/>
      <c r="D147" s="5"/>
      <c r="E147" s="5"/>
      <c r="F147" s="5"/>
      <c r="G147" s="813"/>
      <c r="H147" s="813"/>
      <c r="I147" s="813"/>
      <c r="J147" s="813"/>
      <c r="K147" s="813"/>
      <c r="L147" s="5"/>
      <c r="M147" s="56"/>
      <c r="N147" s="22"/>
      <c r="O147" s="35"/>
      <c r="P147" s="38"/>
      <c r="Q147" s="408"/>
      <c r="R147" s="814"/>
      <c r="S147" s="420"/>
    </row>
    <row r="148" spans="1:21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14"/>
      <c r="S148" s="420"/>
    </row>
    <row r="149" spans="1:21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14"/>
      <c r="S149" s="420"/>
    </row>
    <row r="150" spans="1:21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14"/>
      <c r="S150" s="420"/>
    </row>
    <row r="151" spans="1:21" ht="17.100000000000001" customHeight="1" x14ac:dyDescent="0.2">
      <c r="A151" s="60" t="s">
        <v>51</v>
      </c>
      <c r="B151" s="253" t="s">
        <v>52</v>
      </c>
      <c r="C151" s="817"/>
      <c r="D151" s="817"/>
      <c r="E151" s="817"/>
      <c r="F151" s="817"/>
      <c r="G151" s="817"/>
      <c r="H151" s="817"/>
      <c r="I151" s="817"/>
      <c r="J151" s="817"/>
      <c r="K151" s="817"/>
      <c r="L151" s="817"/>
      <c r="M151" s="817"/>
      <c r="N151" s="46"/>
      <c r="O151" s="280"/>
      <c r="P151" s="46"/>
      <c r="Q151" s="356">
        <f>Q152</f>
        <v>40640000</v>
      </c>
      <c r="R151" s="814"/>
      <c r="S151" s="420"/>
    </row>
    <row r="152" spans="1:21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14"/>
      <c r="S152" s="420"/>
    </row>
    <row r="153" spans="1:21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21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21" s="129" customFormat="1" ht="17.100000000000001" customHeight="1" x14ac:dyDescent="0.2">
      <c r="A155" s="27"/>
      <c r="B155" s="49"/>
      <c r="C155" s="49" t="s">
        <v>333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21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21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21" s="129" customFormat="1" ht="17.100000000000001" customHeight="1" x14ac:dyDescent="0.2">
      <c r="A158" s="27"/>
      <c r="B158" s="49"/>
      <c r="C158" s="49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8"/>
      <c r="O158" s="68"/>
      <c r="P158" s="266"/>
      <c r="Q158" s="382"/>
      <c r="R158" s="145"/>
      <c r="S158" s="517"/>
      <c r="T158" s="543"/>
      <c r="U158" s="517"/>
    </row>
    <row r="159" spans="1:21" s="129" customFormat="1" x14ac:dyDescent="0.2">
      <c r="A159" s="128"/>
      <c r="B159" s="1105" t="s">
        <v>204</v>
      </c>
      <c r="C159" s="1106"/>
      <c r="D159" s="1106"/>
      <c r="E159" s="1106"/>
      <c r="F159" s="1106"/>
      <c r="G159" s="1106"/>
      <c r="H159" s="1106"/>
      <c r="I159" s="1106"/>
      <c r="J159" s="1106"/>
      <c r="K159" s="1106"/>
      <c r="L159" s="1106"/>
      <c r="M159" s="1107"/>
      <c r="N159" s="128"/>
      <c r="O159" s="137"/>
      <c r="P159" s="132"/>
      <c r="Q159" s="368">
        <f>Q148+Q113+Q88+Q21+Q12</f>
        <v>279425000</v>
      </c>
      <c r="R159" s="145"/>
      <c r="T159" s="218">
        <v>393584500</v>
      </c>
    </row>
  </sheetData>
  <mergeCells count="17">
    <mergeCell ref="R9:R10"/>
    <mergeCell ref="B159:M159"/>
    <mergeCell ref="B11:M11"/>
    <mergeCell ref="B25:F25"/>
    <mergeCell ref="B139:L139"/>
    <mergeCell ref="B93:L93"/>
    <mergeCell ref="B108:L108"/>
    <mergeCell ref="B118:L118"/>
    <mergeCell ref="B122:M122"/>
    <mergeCell ref="B130:L130"/>
    <mergeCell ref="B17:L17"/>
    <mergeCell ref="A6:Q6"/>
    <mergeCell ref="A7:Q7"/>
    <mergeCell ref="A9:A10"/>
    <mergeCell ref="B9:M10"/>
    <mergeCell ref="N9:N10"/>
    <mergeCell ref="Q9:Q10"/>
  </mergeCells>
  <pageMargins left="1.2204724409448819" right="0" top="0.70866141732283472" bottom="0.74803149606299213" header="0.31496062992125984" footer="0.31496062992125984"/>
  <pageSetup paperSize="5" orientation="landscape" horizontalDpi="4294967294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159"/>
  <sheetViews>
    <sheetView view="pageBreakPreview" topLeftCell="A147" zoomScaleNormal="100" zoomScaleSheetLayoutView="100" workbookViewId="0">
      <selection activeCell="P157" sqref="P157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9.28515625" customWidth="1"/>
    <col min="19" max="19" width="12.7109375" customWidth="1"/>
    <col min="20" max="20" width="12.85546875" bestFit="1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432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76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16830000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16830000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16830000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16830000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16830000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16830000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284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11</v>
      </c>
      <c r="O19" s="450" t="s">
        <v>15</v>
      </c>
      <c r="P19" s="16">
        <v>1530000</v>
      </c>
      <c r="Q19" s="366">
        <f t="shared" ref="Q19" si="0">N19*P19</f>
        <v>16830000</v>
      </c>
      <c r="R19" s="531"/>
      <c r="S19" s="420"/>
      <c r="T19" s="544"/>
      <c r="U19" s="420"/>
      <c r="V19">
        <v>3</v>
      </c>
    </row>
    <row r="20" spans="1:22" ht="17.100000000000001" customHeight="1" x14ac:dyDescent="0.2">
      <c r="A20" s="44"/>
      <c r="B20" s="52"/>
      <c r="C20" s="52"/>
      <c r="D20" s="49"/>
      <c r="E20" s="25"/>
      <c r="F20" s="25"/>
      <c r="G20" s="25"/>
      <c r="H20" s="25"/>
      <c r="I20" s="25"/>
      <c r="J20" s="25"/>
      <c r="K20" s="45"/>
      <c r="L20" s="45"/>
      <c r="M20" s="45"/>
      <c r="N20" s="44"/>
      <c r="O20" s="51"/>
      <c r="P20" s="50"/>
      <c r="Q20" s="379"/>
      <c r="R20" s="451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36717000</v>
      </c>
      <c r="R21" s="421"/>
      <c r="S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10220000</v>
      </c>
      <c r="R22" s="431"/>
      <c r="S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10220000</v>
      </c>
      <c r="R23" s="423"/>
      <c r="S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830"/>
      <c r="D24" s="830"/>
      <c r="E24" s="830"/>
      <c r="F24" s="830"/>
      <c r="G24" s="830"/>
      <c r="H24" s="830"/>
      <c r="I24" s="830"/>
      <c r="J24" s="830"/>
      <c r="K24" s="830"/>
      <c r="L24" s="830"/>
      <c r="M24" s="830"/>
      <c r="N24" s="46"/>
      <c r="O24" s="46"/>
      <c r="P24" s="46"/>
      <c r="Q24" s="356">
        <f>Q25+Q30+Q35</f>
        <v>10220000</v>
      </c>
      <c r="R24" s="424"/>
      <c r="S24" s="834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32"/>
      <c r="H25" s="832"/>
      <c r="I25" s="832"/>
      <c r="J25" s="832"/>
      <c r="K25" s="832"/>
      <c r="L25" s="832"/>
      <c r="M25" s="832"/>
      <c r="N25" s="137"/>
      <c r="O25" s="137"/>
      <c r="P25" s="137"/>
      <c r="Q25" s="357">
        <f>Q26</f>
        <v>3600000</v>
      </c>
      <c r="R25" s="145"/>
      <c r="S25" s="517"/>
    </row>
    <row r="26" spans="1:22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3600000</v>
      </c>
      <c r="R26" s="454" t="s">
        <v>571</v>
      </c>
      <c r="S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3600000</v>
      </c>
      <c r="R27" s="827"/>
      <c r="S27" s="420"/>
    </row>
    <row r="28" spans="1:22" ht="17.100000000000001" customHeight="1" x14ac:dyDescent="0.2">
      <c r="A28" s="44"/>
      <c r="B28" s="25"/>
      <c r="C28" s="9" t="s">
        <v>739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300000</v>
      </c>
      <c r="Q28" s="390">
        <f>N28*P28</f>
        <v>3600000</v>
      </c>
      <c r="R28" s="827"/>
      <c r="S28" s="420"/>
    </row>
    <row r="29" spans="1:22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27"/>
      <c r="S29" s="420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32"/>
      <c r="F30" s="832"/>
      <c r="G30" s="832"/>
      <c r="H30" s="832"/>
      <c r="I30" s="832"/>
      <c r="J30" s="832"/>
      <c r="K30" s="832"/>
      <c r="L30" s="832"/>
      <c r="M30" s="832"/>
      <c r="N30" s="67"/>
      <c r="O30" s="67"/>
      <c r="P30" s="67"/>
      <c r="Q30" s="375">
        <f>Q31</f>
        <v>5000000</v>
      </c>
      <c r="R30" s="145"/>
      <c r="S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22" s="54" customFormat="1" ht="17.100000000000001" customHeight="1" x14ac:dyDescent="0.2">
      <c r="A32" s="68"/>
      <c r="B32" s="49" t="s">
        <v>19</v>
      </c>
      <c r="C32" s="52" t="s">
        <v>900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739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27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32"/>
      <c r="F35" s="832"/>
      <c r="G35" s="832"/>
      <c r="H35" s="832"/>
      <c r="I35" s="832"/>
      <c r="J35" s="832"/>
      <c r="K35" s="832"/>
      <c r="L35" s="832"/>
      <c r="M35" s="832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27"/>
      <c r="S37" s="420"/>
    </row>
    <row r="38" spans="1:19" s="54" customFormat="1" ht="17.100000000000001" customHeight="1" x14ac:dyDescent="0.2">
      <c r="A38" s="68"/>
      <c r="B38" s="49"/>
      <c r="C38" s="9" t="s">
        <v>739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6793000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6793000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6793000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32"/>
      <c r="F43" s="832"/>
      <c r="G43" s="832"/>
      <c r="H43" s="832"/>
      <c r="I43" s="832"/>
      <c r="J43" s="832"/>
      <c r="K43" s="832"/>
      <c r="L43" s="832"/>
      <c r="M43" s="832"/>
      <c r="N43" s="67"/>
      <c r="O43" s="67"/>
      <c r="P43" s="67"/>
      <c r="Q43" s="375">
        <f>Q44</f>
        <v>6793000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6793000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2565000</v>
      </c>
      <c r="R45" s="827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2565000</v>
      </c>
      <c r="R46" s="827"/>
      <c r="S46" s="420"/>
    </row>
    <row r="47" spans="1:19" s="54" customFormat="1" ht="17.100000000000001" customHeight="1" x14ac:dyDescent="0.2">
      <c r="A47" s="68"/>
      <c r="B47" s="49"/>
      <c r="C47" s="9" t="s">
        <v>739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19</v>
      </c>
      <c r="O47" s="51" t="s">
        <v>38</v>
      </c>
      <c r="P47" s="48">
        <v>135000</v>
      </c>
      <c r="Q47" s="392">
        <f>N47*P47</f>
        <v>2565000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27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27"/>
      <c r="S49" s="420"/>
    </row>
    <row r="50" spans="1:19" s="54" customFormat="1" ht="17.100000000000001" customHeight="1" x14ac:dyDescent="0.2">
      <c r="A50" s="68"/>
      <c r="B50" s="49"/>
      <c r="C50" s="9" t="s">
        <v>739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6793000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6793000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6793000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32"/>
      <c r="F55" s="832"/>
      <c r="G55" s="832"/>
      <c r="H55" s="832"/>
      <c r="I55" s="832"/>
      <c r="J55" s="832"/>
      <c r="K55" s="832"/>
      <c r="L55" s="832"/>
      <c r="M55" s="832"/>
      <c r="N55" s="67"/>
      <c r="O55" s="67"/>
      <c r="P55" s="67"/>
      <c r="Q55" s="375">
        <f>Q56</f>
        <v>6793000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6793000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2565000</v>
      </c>
      <c r="R57" s="827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2565000</v>
      </c>
      <c r="R58" s="827"/>
      <c r="S58" s="420"/>
    </row>
    <row r="59" spans="1:19" s="54" customFormat="1" ht="17.100000000000001" customHeight="1" x14ac:dyDescent="0.2">
      <c r="A59" s="68"/>
      <c r="B59" s="49"/>
      <c r="C59" s="9" t="s">
        <v>739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19</v>
      </c>
      <c r="O59" s="51" t="s">
        <v>38</v>
      </c>
      <c r="P59" s="48">
        <v>135000</v>
      </c>
      <c r="Q59" s="392">
        <f>N59*P59</f>
        <v>2565000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27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27"/>
      <c r="S61" s="420"/>
    </row>
    <row r="62" spans="1:19" s="54" customFormat="1" ht="17.100000000000001" customHeight="1" x14ac:dyDescent="0.2">
      <c r="A62" s="68"/>
      <c r="B62" s="49"/>
      <c r="C62" s="9" t="s">
        <v>739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6118000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6118000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6118000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32"/>
      <c r="F67" s="832"/>
      <c r="G67" s="832"/>
      <c r="H67" s="832"/>
      <c r="I67" s="832"/>
      <c r="J67" s="832"/>
      <c r="K67" s="832"/>
      <c r="L67" s="832"/>
      <c r="M67" s="832"/>
      <c r="N67" s="67"/>
      <c r="O67" s="67"/>
      <c r="P67" s="67"/>
      <c r="Q67" s="375">
        <f>Q68</f>
        <v>6118000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6118000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1890000</v>
      </c>
      <c r="R69" s="827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1890000</v>
      </c>
      <c r="R70" s="827"/>
      <c r="S70" s="420"/>
    </row>
    <row r="71" spans="1:19" s="54" customFormat="1" ht="17.100000000000001" customHeight="1" x14ac:dyDescent="0.2">
      <c r="A71" s="68"/>
      <c r="B71" s="49"/>
      <c r="C71" s="9" t="s">
        <v>739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14</v>
      </c>
      <c r="O71" s="51" t="s">
        <v>38</v>
      </c>
      <c r="P71" s="48">
        <v>135000</v>
      </c>
      <c r="Q71" s="392">
        <f>N71*P71</f>
        <v>1890000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27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27"/>
      <c r="S73" s="420"/>
    </row>
    <row r="74" spans="1:19" s="54" customFormat="1" ht="17.100000000000001" customHeight="1" x14ac:dyDescent="0.2">
      <c r="A74" s="68"/>
      <c r="B74" s="49"/>
      <c r="C74" s="9" t="s">
        <v>739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27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6793000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6793000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6793000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32"/>
      <c r="F79" s="832"/>
      <c r="G79" s="832"/>
      <c r="H79" s="832"/>
      <c r="I79" s="832"/>
      <c r="J79" s="832"/>
      <c r="K79" s="832"/>
      <c r="L79" s="832"/>
      <c r="M79" s="832"/>
      <c r="N79" s="67"/>
      <c r="O79" s="67"/>
      <c r="P79" s="67"/>
      <c r="Q79" s="375">
        <f>Q80</f>
        <v>6793000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6793000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2565000</v>
      </c>
      <c r="R81" s="827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2565000</v>
      </c>
      <c r="R82" s="827"/>
      <c r="S82" s="420"/>
    </row>
    <row r="83" spans="1:19" s="54" customFormat="1" ht="17.100000000000001" customHeight="1" x14ac:dyDescent="0.2">
      <c r="A83" s="68"/>
      <c r="B83" s="49"/>
      <c r="C83" s="9" t="s">
        <v>739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19</v>
      </c>
      <c r="O83" s="51" t="s">
        <v>38</v>
      </c>
      <c r="P83" s="48">
        <v>135000</v>
      </c>
      <c r="Q83" s="392">
        <f>N83*P83</f>
        <v>2565000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27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27"/>
      <c r="S85" s="420"/>
    </row>
    <row r="86" spans="1:19" s="54" customFormat="1" ht="17.100000000000001" customHeight="1" x14ac:dyDescent="0.2">
      <c r="A86" s="68"/>
      <c r="B86" s="49"/>
      <c r="C86" s="9" t="s">
        <v>739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27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17110000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17110000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17110000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30"/>
      <c r="D91" s="830"/>
      <c r="E91" s="830"/>
      <c r="F91" s="830"/>
      <c r="G91" s="830"/>
      <c r="H91" s="830"/>
      <c r="I91" s="830"/>
      <c r="J91" s="830"/>
      <c r="K91" s="830"/>
      <c r="L91" s="830"/>
      <c r="M91" s="830"/>
      <c r="N91" s="46"/>
      <c r="O91" s="46"/>
      <c r="P91" s="46"/>
      <c r="Q91" s="356">
        <f>Q92+Q107</f>
        <v>17110000</v>
      </c>
      <c r="R91" s="424"/>
      <c r="S91" s="834"/>
    </row>
    <row r="92" spans="1:19" s="129" customFormat="1" ht="17.100000000000001" customHeight="1" x14ac:dyDescent="0.2">
      <c r="A92" s="831" t="s">
        <v>314</v>
      </c>
      <c r="B92" s="828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9046000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9046000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5306000</v>
      </c>
      <c r="R94" s="827"/>
      <c r="S94" s="420"/>
    </row>
    <row r="95" spans="1:19" ht="17.100000000000001" customHeight="1" x14ac:dyDescent="0.2">
      <c r="A95" s="27"/>
      <c r="B95" s="49" t="s">
        <v>26</v>
      </c>
      <c r="C95" s="49" t="s">
        <v>76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5306000</v>
      </c>
      <c r="R95" s="827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3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57</v>
      </c>
      <c r="O96" s="51" t="s">
        <v>24</v>
      </c>
      <c r="P96" s="50">
        <v>22000</v>
      </c>
      <c r="Q96" s="382">
        <f>N96*P96</f>
        <v>1254000</v>
      </c>
      <c r="R96" s="827"/>
      <c r="S96" s="420"/>
    </row>
    <row r="97" spans="1:19" ht="17.100000000000001" customHeight="1" x14ac:dyDescent="0.2">
      <c r="A97" s="27"/>
      <c r="B97" s="25"/>
      <c r="C97" s="29" t="s">
        <v>235</v>
      </c>
      <c r="D97" s="49" t="s">
        <v>118</v>
      </c>
      <c r="E97" s="45">
        <v>3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57</v>
      </c>
      <c r="O97" s="51" t="s">
        <v>24</v>
      </c>
      <c r="P97" s="50">
        <v>31000</v>
      </c>
      <c r="Q97" s="382">
        <f>N97*P97</f>
        <v>1767000</v>
      </c>
      <c r="R97" s="827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3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57</v>
      </c>
      <c r="O98" s="51" t="s">
        <v>24</v>
      </c>
      <c r="P98" s="50">
        <v>5000</v>
      </c>
      <c r="Q98" s="382">
        <f>N98*P98</f>
        <v>285000</v>
      </c>
      <c r="R98" s="827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27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3740000</v>
      </c>
      <c r="R100" s="827"/>
      <c r="S100" s="420"/>
    </row>
    <row r="101" spans="1:19" ht="17.100000000000001" customHeight="1" x14ac:dyDescent="0.2">
      <c r="A101" s="27"/>
      <c r="B101" s="49" t="s">
        <v>26</v>
      </c>
      <c r="C101" s="49" t="s">
        <v>76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3740000</v>
      </c>
      <c r="R101" s="827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3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30</v>
      </c>
      <c r="O102" s="51" t="s">
        <v>24</v>
      </c>
      <c r="P102" s="50">
        <v>22000</v>
      </c>
      <c r="Q102" s="382">
        <f>N102*P102</f>
        <v>660000</v>
      </c>
      <c r="R102" s="827"/>
      <c r="S102" s="420"/>
    </row>
    <row r="103" spans="1:19" ht="17.100000000000001" customHeight="1" x14ac:dyDescent="0.2">
      <c r="A103" s="27"/>
      <c r="B103" s="25"/>
      <c r="C103" s="29" t="s">
        <v>235</v>
      </c>
      <c r="D103" s="49" t="s">
        <v>118</v>
      </c>
      <c r="E103" s="45">
        <v>3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30</v>
      </c>
      <c r="O103" s="51" t="s">
        <v>24</v>
      </c>
      <c r="P103" s="50">
        <v>31000</v>
      </c>
      <c r="Q103" s="382">
        <f>N103*P103</f>
        <v>930000</v>
      </c>
      <c r="R103" s="827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3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30</v>
      </c>
      <c r="O104" s="51" t="s">
        <v>24</v>
      </c>
      <c r="P104" s="50">
        <v>5000</v>
      </c>
      <c r="Q104" s="382">
        <f>N104*P104</f>
        <v>150000</v>
      </c>
      <c r="R104" s="827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366</v>
      </c>
      <c r="P105" s="50">
        <v>2000000</v>
      </c>
      <c r="Q105" s="382">
        <f>N105*P105</f>
        <v>2000000</v>
      </c>
      <c r="R105" s="827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27"/>
      <c r="S106" s="420"/>
    </row>
    <row r="107" spans="1:19" s="129" customFormat="1" ht="17.100000000000001" customHeight="1" x14ac:dyDescent="0.2">
      <c r="A107" s="831" t="s">
        <v>799</v>
      </c>
      <c r="B107" s="256" t="s">
        <v>800</v>
      </c>
      <c r="C107" s="141"/>
      <c r="D107" s="65"/>
      <c r="E107" s="832"/>
      <c r="F107" s="832"/>
      <c r="G107" s="832"/>
      <c r="H107" s="832"/>
      <c r="I107" s="832"/>
      <c r="J107" s="832"/>
      <c r="K107" s="832"/>
      <c r="L107" s="832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23"/>
      <c r="E109" s="823"/>
      <c r="F109" s="823"/>
      <c r="G109" s="823"/>
      <c r="H109" s="823"/>
      <c r="I109" s="823"/>
      <c r="J109" s="823"/>
      <c r="K109" s="823"/>
      <c r="L109" s="823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23"/>
      <c r="E110" s="823"/>
      <c r="F110" s="823"/>
      <c r="G110" s="823"/>
      <c r="H110" s="823"/>
      <c r="I110" s="823"/>
      <c r="J110" s="823"/>
      <c r="K110" s="823"/>
      <c r="L110" s="823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22"/>
      <c r="C111" s="9" t="s">
        <v>908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23"/>
      <c r="L111" s="823"/>
      <c r="M111" s="65"/>
      <c r="N111" s="439">
        <f t="shared" ref="N111" si="3">E111*H111</f>
        <v>192</v>
      </c>
      <c r="O111" s="51" t="s">
        <v>24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23"/>
      <c r="C112" s="9"/>
      <c r="D112" s="49"/>
      <c r="E112" s="49"/>
      <c r="F112" s="49"/>
      <c r="G112" s="49"/>
      <c r="H112" s="49"/>
      <c r="I112" s="455"/>
      <c r="J112" s="49"/>
      <c r="K112" s="823"/>
      <c r="L112" s="823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165068000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146060000</v>
      </c>
      <c r="R114" s="827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108460000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108460000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24" t="s">
        <v>849</v>
      </c>
      <c r="C117" s="833"/>
      <c r="D117" s="833"/>
      <c r="E117" s="833"/>
      <c r="F117" s="833"/>
      <c r="G117" s="833"/>
      <c r="H117" s="833"/>
      <c r="I117" s="833"/>
      <c r="J117" s="833"/>
      <c r="K117" s="833"/>
      <c r="L117" s="833"/>
      <c r="M117" s="833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739</v>
      </c>
      <c r="D120" s="5"/>
      <c r="E120" s="42"/>
      <c r="F120" s="5"/>
      <c r="G120" s="826"/>
      <c r="H120" s="826"/>
      <c r="I120" s="826"/>
      <c r="J120" s="826"/>
      <c r="K120" s="826"/>
      <c r="L120" s="826"/>
      <c r="M120" s="826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26"/>
      <c r="H121" s="826"/>
      <c r="I121" s="826"/>
      <c r="J121" s="826"/>
      <c r="K121" s="826"/>
      <c r="L121" s="826"/>
      <c r="M121" s="826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76860000</v>
      </c>
      <c r="R122" s="827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76860000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25" t="s">
        <v>19</v>
      </c>
      <c r="C124" s="2" t="s">
        <v>31</v>
      </c>
      <c r="D124" s="2"/>
      <c r="E124" s="5"/>
      <c r="F124" s="826"/>
      <c r="G124" s="826"/>
      <c r="H124" s="826"/>
      <c r="I124" s="826"/>
      <c r="J124" s="826"/>
      <c r="K124" s="826"/>
      <c r="L124" s="826"/>
      <c r="M124" s="826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25"/>
      <c r="C125" s="9" t="s">
        <v>739</v>
      </c>
      <c r="D125" s="2"/>
      <c r="E125" s="5"/>
      <c r="F125" s="5" t="s">
        <v>9</v>
      </c>
      <c r="G125" s="826">
        <v>3</v>
      </c>
      <c r="H125" s="826" t="s">
        <v>10</v>
      </c>
      <c r="I125" s="826" t="s">
        <v>11</v>
      </c>
      <c r="J125" s="826">
        <v>366</v>
      </c>
      <c r="K125" s="826" t="s">
        <v>12</v>
      </c>
      <c r="L125" s="5" t="s">
        <v>14</v>
      </c>
      <c r="M125" s="826"/>
      <c r="N125" s="22">
        <f>G125*J125</f>
        <v>1098</v>
      </c>
      <c r="O125" s="1" t="s">
        <v>16</v>
      </c>
      <c r="P125" s="22">
        <v>70000</v>
      </c>
      <c r="Q125" s="406">
        <f>N125*P125</f>
        <v>76860000</v>
      </c>
      <c r="R125" s="827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26"/>
      <c r="H126" s="826"/>
      <c r="I126" s="826"/>
      <c r="J126" s="826"/>
      <c r="K126" s="826"/>
      <c r="L126" s="826"/>
      <c r="M126" s="826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19" s="54" customFormat="1" ht="17.100000000000001" customHeight="1" x14ac:dyDescent="0.2">
      <c r="A129" s="128" t="s">
        <v>61</v>
      </c>
      <c r="B129" s="824" t="s">
        <v>902</v>
      </c>
      <c r="C129" s="833"/>
      <c r="D129" s="833"/>
      <c r="E129" s="833"/>
      <c r="F129" s="833"/>
      <c r="G129" s="833"/>
      <c r="H129" s="833"/>
      <c r="I129" s="833"/>
      <c r="J129" s="833"/>
      <c r="K129" s="833"/>
      <c r="L129" s="833"/>
      <c r="M129" s="833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739</v>
      </c>
      <c r="D132" s="5"/>
      <c r="E132" s="42"/>
      <c r="F132" s="5"/>
      <c r="G132" s="826"/>
      <c r="H132" s="826"/>
      <c r="I132" s="826"/>
      <c r="J132" s="826"/>
      <c r="K132" s="826"/>
      <c r="L132" s="826"/>
      <c r="M132" s="826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26"/>
      <c r="H133" s="826"/>
      <c r="I133" s="826"/>
      <c r="J133" s="826"/>
      <c r="K133" s="826"/>
      <c r="L133" s="826"/>
      <c r="M133" s="826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26"/>
      <c r="C134" s="9"/>
      <c r="D134" s="2"/>
      <c r="E134" s="5"/>
      <c r="F134" s="5"/>
      <c r="G134" s="826"/>
      <c r="H134" s="826"/>
      <c r="I134" s="826"/>
      <c r="J134" s="826"/>
      <c r="K134" s="826"/>
      <c r="L134" s="5"/>
      <c r="M134" s="826"/>
      <c r="N134" s="22"/>
      <c r="O134" s="1"/>
      <c r="P134" s="22"/>
      <c r="Q134" s="406"/>
      <c r="R134" s="827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27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30"/>
      <c r="D137" s="830"/>
      <c r="E137" s="830"/>
      <c r="F137" s="830"/>
      <c r="G137" s="830"/>
      <c r="H137" s="830"/>
      <c r="I137" s="830"/>
      <c r="J137" s="830"/>
      <c r="K137" s="830"/>
      <c r="L137" s="830"/>
      <c r="M137" s="830"/>
      <c r="N137" s="46"/>
      <c r="O137" s="46"/>
      <c r="P137" s="46"/>
      <c r="Q137" s="356">
        <f>Q138</f>
        <v>19008000</v>
      </c>
      <c r="R137" s="827"/>
      <c r="S137" s="420"/>
    </row>
    <row r="138" spans="1:19" s="61" customFormat="1" ht="17.100000000000001" customHeight="1" x14ac:dyDescent="0.2">
      <c r="A138" s="137" t="s">
        <v>799</v>
      </c>
      <c r="B138" s="829" t="s">
        <v>800</v>
      </c>
      <c r="C138" s="832"/>
      <c r="D138" s="832"/>
      <c r="E138" s="832"/>
      <c r="F138" s="832"/>
      <c r="G138" s="832"/>
      <c r="H138" s="832"/>
      <c r="I138" s="832"/>
      <c r="J138" s="832"/>
      <c r="K138" s="832"/>
      <c r="L138" s="832"/>
      <c r="M138" s="832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23"/>
      <c r="E140" s="823"/>
      <c r="F140" s="823"/>
      <c r="G140" s="823"/>
      <c r="H140" s="823"/>
      <c r="I140" s="823"/>
      <c r="J140" s="823"/>
      <c r="K140" s="823"/>
      <c r="L140" s="823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22"/>
      <c r="C141" s="2" t="s">
        <v>671</v>
      </c>
      <c r="D141" s="823"/>
      <c r="E141" s="823"/>
      <c r="F141" s="823"/>
      <c r="G141" s="823"/>
      <c r="H141" s="823"/>
      <c r="I141" s="823"/>
      <c r="J141" s="823"/>
      <c r="K141" s="823"/>
      <c r="L141" s="823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22"/>
      <c r="C142" s="2" t="s">
        <v>334</v>
      </c>
      <c r="D142" s="823"/>
      <c r="E142" s="823"/>
      <c r="F142" s="823"/>
      <c r="G142" s="823"/>
      <c r="H142" s="823"/>
      <c r="I142" s="823"/>
      <c r="J142" s="823"/>
      <c r="K142" s="823"/>
      <c r="L142" s="823"/>
      <c r="M142" s="45"/>
      <c r="N142" s="827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22"/>
      <c r="C143" s="9" t="s">
        <v>18</v>
      </c>
      <c r="D143" s="5"/>
      <c r="E143" s="5"/>
      <c r="F143" s="5" t="s">
        <v>9</v>
      </c>
      <c r="G143" s="826">
        <v>2</v>
      </c>
      <c r="H143" s="826" t="s">
        <v>10</v>
      </c>
      <c r="I143" s="826" t="s">
        <v>11</v>
      </c>
      <c r="J143" s="826">
        <v>144</v>
      </c>
      <c r="K143" s="826" t="s">
        <v>8</v>
      </c>
      <c r="L143" s="5" t="s">
        <v>14</v>
      </c>
      <c r="M143" s="826"/>
      <c r="N143" s="22">
        <f>G143*J143</f>
        <v>288</v>
      </c>
      <c r="O143" s="1" t="s">
        <v>577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22"/>
      <c r="C144" s="9" t="s">
        <v>235</v>
      </c>
      <c r="D144" s="5"/>
      <c r="E144" s="5"/>
      <c r="F144" s="5" t="s">
        <v>9</v>
      </c>
      <c r="G144" s="826">
        <v>2</v>
      </c>
      <c r="H144" s="826" t="s">
        <v>10</v>
      </c>
      <c r="I144" s="826" t="s">
        <v>11</v>
      </c>
      <c r="J144" s="826">
        <v>144</v>
      </c>
      <c r="K144" s="826" t="s">
        <v>8</v>
      </c>
      <c r="L144" s="5" t="s">
        <v>14</v>
      </c>
      <c r="M144" s="826"/>
      <c r="N144" s="22">
        <f>G144*J144</f>
        <v>288</v>
      </c>
      <c r="O144" s="1" t="s">
        <v>577</v>
      </c>
      <c r="P144" s="38">
        <v>39000</v>
      </c>
      <c r="Q144" s="370">
        <f>N144*P144</f>
        <v>11232000</v>
      </c>
      <c r="R144" s="145"/>
      <c r="S144" s="517"/>
    </row>
    <row r="145" spans="1:21" s="129" customFormat="1" ht="17.100000000000001" customHeight="1" x14ac:dyDescent="0.2">
      <c r="A145" s="254"/>
      <c r="B145" s="822"/>
      <c r="C145" s="9" t="s">
        <v>27</v>
      </c>
      <c r="D145" s="5"/>
      <c r="E145" s="5"/>
      <c r="F145" s="5" t="s">
        <v>9</v>
      </c>
      <c r="G145" s="826">
        <v>2</v>
      </c>
      <c r="H145" s="826" t="s">
        <v>10</v>
      </c>
      <c r="I145" s="826" t="s">
        <v>11</v>
      </c>
      <c r="J145" s="826">
        <v>144</v>
      </c>
      <c r="K145" s="826" t="s">
        <v>8</v>
      </c>
      <c r="L145" s="5" t="s">
        <v>14</v>
      </c>
      <c r="M145" s="826"/>
      <c r="N145" s="22">
        <f>G145*J145</f>
        <v>288</v>
      </c>
      <c r="O145" s="1" t="s">
        <v>577</v>
      </c>
      <c r="P145" s="38">
        <v>5000</v>
      </c>
      <c r="Q145" s="370">
        <f>P145*N145</f>
        <v>1440000</v>
      </c>
      <c r="R145" s="145"/>
      <c r="S145" s="517"/>
    </row>
    <row r="146" spans="1:21" s="129" customFormat="1" ht="17.100000000000001" customHeight="1" x14ac:dyDescent="0.2">
      <c r="A146" s="254"/>
      <c r="B146" s="823"/>
      <c r="C146" s="9"/>
      <c r="D146" s="5"/>
      <c r="E146" s="5"/>
      <c r="F146" s="5"/>
      <c r="G146" s="826"/>
      <c r="H146" s="826"/>
      <c r="I146" s="826"/>
      <c r="J146" s="826"/>
      <c r="K146" s="826"/>
      <c r="L146" s="5"/>
      <c r="M146" s="826"/>
      <c r="N146" s="22"/>
      <c r="O146" s="1"/>
      <c r="P146" s="38"/>
      <c r="Q146" s="370"/>
      <c r="R146" s="145"/>
      <c r="S146" s="517"/>
    </row>
    <row r="147" spans="1:21" ht="17.100000000000001" customHeight="1" x14ac:dyDescent="0.2">
      <c r="A147" s="35"/>
      <c r="B147" s="5"/>
      <c r="C147" s="9"/>
      <c r="D147" s="5"/>
      <c r="E147" s="5"/>
      <c r="F147" s="5"/>
      <c r="G147" s="826"/>
      <c r="H147" s="826"/>
      <c r="I147" s="826"/>
      <c r="J147" s="826"/>
      <c r="K147" s="826"/>
      <c r="L147" s="5"/>
      <c r="M147" s="56"/>
      <c r="N147" s="22"/>
      <c r="O147" s="35"/>
      <c r="P147" s="38"/>
      <c r="Q147" s="408"/>
      <c r="R147" s="827"/>
      <c r="S147" s="420"/>
    </row>
    <row r="148" spans="1:21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27"/>
      <c r="S148" s="420"/>
    </row>
    <row r="149" spans="1:21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27"/>
      <c r="S149" s="420"/>
    </row>
    <row r="150" spans="1:21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27"/>
      <c r="S150" s="420"/>
    </row>
    <row r="151" spans="1:21" ht="17.100000000000001" customHeight="1" x14ac:dyDescent="0.2">
      <c r="A151" s="60" t="s">
        <v>51</v>
      </c>
      <c r="B151" s="253" t="s">
        <v>52</v>
      </c>
      <c r="C151" s="830"/>
      <c r="D151" s="830"/>
      <c r="E151" s="830"/>
      <c r="F151" s="830"/>
      <c r="G151" s="830"/>
      <c r="H151" s="830"/>
      <c r="I151" s="830"/>
      <c r="J151" s="830"/>
      <c r="K151" s="830"/>
      <c r="L151" s="830"/>
      <c r="M151" s="830"/>
      <c r="N151" s="46"/>
      <c r="O151" s="280"/>
      <c r="P151" s="46"/>
      <c r="Q151" s="356">
        <f>Q152</f>
        <v>40640000</v>
      </c>
      <c r="R151" s="827"/>
      <c r="S151" s="420"/>
    </row>
    <row r="152" spans="1:21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27"/>
      <c r="S152" s="420"/>
    </row>
    <row r="153" spans="1:21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21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21" s="129" customFormat="1" ht="17.100000000000001" customHeight="1" x14ac:dyDescent="0.2">
      <c r="A155" s="27"/>
      <c r="B155" s="49"/>
      <c r="C155" s="49" t="s">
        <v>334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21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21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21" s="129" customFormat="1" ht="17.100000000000001" customHeight="1" x14ac:dyDescent="0.2">
      <c r="A158" s="27"/>
      <c r="B158" s="49"/>
      <c r="C158" s="49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8"/>
      <c r="O158" s="68"/>
      <c r="P158" s="266"/>
      <c r="Q158" s="382"/>
      <c r="R158" s="145"/>
      <c r="S158" s="517"/>
      <c r="T158" s="543"/>
      <c r="U158" s="517"/>
    </row>
    <row r="159" spans="1:21" s="129" customFormat="1" ht="17.100000000000001" customHeight="1" x14ac:dyDescent="0.2">
      <c r="A159" s="128"/>
      <c r="B159" s="1105" t="s">
        <v>204</v>
      </c>
      <c r="C159" s="1106"/>
      <c r="D159" s="1106"/>
      <c r="E159" s="1106"/>
      <c r="F159" s="1106"/>
      <c r="G159" s="1106"/>
      <c r="H159" s="1106"/>
      <c r="I159" s="1106"/>
      <c r="J159" s="1106"/>
      <c r="K159" s="1106"/>
      <c r="L159" s="1106"/>
      <c r="M159" s="1107"/>
      <c r="N159" s="128"/>
      <c r="O159" s="137"/>
      <c r="P159" s="28"/>
      <c r="Q159" s="368">
        <f>Q148+Q113+Q21+Q12+Q88</f>
        <v>276365000</v>
      </c>
      <c r="R159" s="145"/>
      <c r="T159" s="218">
        <v>374374500</v>
      </c>
    </row>
  </sheetData>
  <mergeCells count="17">
    <mergeCell ref="A6:Q6"/>
    <mergeCell ref="A7:Q7"/>
    <mergeCell ref="B11:M11"/>
    <mergeCell ref="A9:A10"/>
    <mergeCell ref="B9:M10"/>
    <mergeCell ref="N9:N10"/>
    <mergeCell ref="Q9:Q10"/>
    <mergeCell ref="B139:L139"/>
    <mergeCell ref="B17:L17"/>
    <mergeCell ref="R9:R10"/>
    <mergeCell ref="B159:M159"/>
    <mergeCell ref="B25:F25"/>
    <mergeCell ref="B93:L93"/>
    <mergeCell ref="B108:L108"/>
    <mergeCell ref="B118:L118"/>
    <mergeCell ref="B122:M122"/>
    <mergeCell ref="B130:L130"/>
  </mergeCells>
  <pageMargins left="1.2204724409448819" right="0" top="0.55118110236220474" bottom="0.55118110236220474" header="0.31496062992125984" footer="0.31496062992125984"/>
  <pageSetup paperSize="5" orientation="landscape" horizontalDpi="4294967294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159"/>
  <sheetViews>
    <sheetView view="pageBreakPreview" zoomScaleNormal="100" zoomScaleSheetLayoutView="100" workbookViewId="0">
      <selection activeCell="N13" sqref="N13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0.85546875" customWidth="1"/>
    <col min="19" max="19" width="14.140625" bestFit="1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77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13770000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13770000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13770000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13770000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13770000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13770000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285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9</v>
      </c>
      <c r="O19" s="450" t="s">
        <v>15</v>
      </c>
      <c r="P19" s="16">
        <v>1530000</v>
      </c>
      <c r="Q19" s="366">
        <f t="shared" ref="Q19" si="0">N19*P19</f>
        <v>13770000</v>
      </c>
      <c r="R19" s="531"/>
      <c r="S19" s="420"/>
      <c r="T19" s="544"/>
      <c r="U19" s="420"/>
      <c r="V19">
        <v>3</v>
      </c>
    </row>
    <row r="20" spans="1:22" s="54" customFormat="1" x14ac:dyDescent="0.2">
      <c r="A20" s="104"/>
      <c r="B20" s="125"/>
      <c r="C20" s="9"/>
      <c r="D20" s="456"/>
      <c r="E20" s="456"/>
      <c r="F20" s="456"/>
      <c r="G20" s="456"/>
      <c r="H20" s="456"/>
      <c r="I20" s="456"/>
      <c r="J20" s="456"/>
      <c r="K20" s="456"/>
      <c r="L20" s="456"/>
      <c r="M20" s="456"/>
      <c r="N20" s="20"/>
      <c r="O20" s="20"/>
      <c r="P20" s="17"/>
      <c r="Q20" s="403"/>
      <c r="R20" s="435"/>
      <c r="S20" s="70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33492000</v>
      </c>
      <c r="R21" s="421"/>
      <c r="S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9020000</v>
      </c>
      <c r="R22" s="431"/>
      <c r="S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9020000</v>
      </c>
      <c r="R23" s="423"/>
      <c r="S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843"/>
      <c r="D24" s="843"/>
      <c r="E24" s="843"/>
      <c r="F24" s="843"/>
      <c r="G24" s="843"/>
      <c r="H24" s="843"/>
      <c r="I24" s="843"/>
      <c r="J24" s="843"/>
      <c r="K24" s="843"/>
      <c r="L24" s="843"/>
      <c r="M24" s="843"/>
      <c r="N24" s="46"/>
      <c r="O24" s="46"/>
      <c r="P24" s="46"/>
      <c r="Q24" s="356">
        <f>Q25+Q30+Q35</f>
        <v>9020000</v>
      </c>
      <c r="R24" s="424"/>
      <c r="S24" s="847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45"/>
      <c r="H25" s="845"/>
      <c r="I25" s="845"/>
      <c r="J25" s="845"/>
      <c r="K25" s="845"/>
      <c r="L25" s="845"/>
      <c r="M25" s="845"/>
      <c r="N25" s="137"/>
      <c r="O25" s="137"/>
      <c r="P25" s="137"/>
      <c r="Q25" s="357">
        <f>Q26</f>
        <v>2400000</v>
      </c>
      <c r="R25" s="145"/>
      <c r="S25" s="517"/>
    </row>
    <row r="26" spans="1:22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2400000</v>
      </c>
      <c r="R26" s="454" t="s">
        <v>571</v>
      </c>
      <c r="S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2400000</v>
      </c>
      <c r="R27" s="839"/>
      <c r="S27" s="420"/>
    </row>
    <row r="28" spans="1:22" ht="17.100000000000001" customHeight="1" x14ac:dyDescent="0.2">
      <c r="A28" s="44"/>
      <c r="B28" s="25"/>
      <c r="C28" s="9" t="s">
        <v>741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200000</v>
      </c>
      <c r="Q28" s="390">
        <f>N28*P28</f>
        <v>2400000</v>
      </c>
      <c r="R28" s="839"/>
      <c r="S28" s="420"/>
    </row>
    <row r="29" spans="1:22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39"/>
      <c r="S29" s="420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45"/>
      <c r="F30" s="845"/>
      <c r="G30" s="845"/>
      <c r="H30" s="845"/>
      <c r="I30" s="845"/>
      <c r="J30" s="845"/>
      <c r="K30" s="845"/>
      <c r="L30" s="845"/>
      <c r="M30" s="845"/>
      <c r="N30" s="67"/>
      <c r="O30" s="67"/>
      <c r="P30" s="67"/>
      <c r="Q30" s="375">
        <f>Q31</f>
        <v>5000000</v>
      </c>
      <c r="R30" s="145"/>
      <c r="S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22" s="54" customFormat="1" ht="17.100000000000001" customHeight="1" x14ac:dyDescent="0.2">
      <c r="A32" s="68"/>
      <c r="B32" s="49" t="s">
        <v>19</v>
      </c>
      <c r="C32" s="52" t="s">
        <v>900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741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39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45"/>
      <c r="F35" s="845"/>
      <c r="G35" s="845"/>
      <c r="H35" s="845"/>
      <c r="I35" s="845"/>
      <c r="J35" s="845"/>
      <c r="K35" s="845"/>
      <c r="L35" s="845"/>
      <c r="M35" s="845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39"/>
      <c r="S37" s="420"/>
    </row>
    <row r="38" spans="1:19" s="54" customFormat="1" ht="17.100000000000001" customHeight="1" x14ac:dyDescent="0.2">
      <c r="A38" s="68"/>
      <c r="B38" s="49"/>
      <c r="C38" s="9" t="s">
        <v>741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6118000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6118000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6118000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45"/>
      <c r="F43" s="845"/>
      <c r="G43" s="845"/>
      <c r="H43" s="845"/>
      <c r="I43" s="845"/>
      <c r="J43" s="845"/>
      <c r="K43" s="845"/>
      <c r="L43" s="845"/>
      <c r="M43" s="845"/>
      <c r="N43" s="67"/>
      <c r="O43" s="67"/>
      <c r="P43" s="67"/>
      <c r="Q43" s="375">
        <f>Q44</f>
        <v>6118000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6118000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1890000</v>
      </c>
      <c r="R45" s="839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1890000</v>
      </c>
      <c r="R46" s="839"/>
      <c r="S46" s="420"/>
    </row>
    <row r="47" spans="1:19" s="54" customFormat="1" ht="17.100000000000001" customHeight="1" x14ac:dyDescent="0.2">
      <c r="A47" s="68"/>
      <c r="B47" s="49"/>
      <c r="C47" s="9" t="s">
        <v>741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14</v>
      </c>
      <c r="O47" s="51" t="s">
        <v>38</v>
      </c>
      <c r="P47" s="48">
        <v>135000</v>
      </c>
      <c r="Q47" s="392">
        <f>N47*P47</f>
        <v>1890000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39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39"/>
      <c r="S49" s="420"/>
    </row>
    <row r="50" spans="1:19" s="54" customFormat="1" ht="17.100000000000001" customHeight="1" x14ac:dyDescent="0.2">
      <c r="A50" s="68"/>
      <c r="B50" s="49"/>
      <c r="C50" s="9" t="s">
        <v>741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6118000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6118000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6118000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45"/>
      <c r="F55" s="845"/>
      <c r="G55" s="845"/>
      <c r="H55" s="845"/>
      <c r="I55" s="845"/>
      <c r="J55" s="845"/>
      <c r="K55" s="845"/>
      <c r="L55" s="845"/>
      <c r="M55" s="845"/>
      <c r="N55" s="67"/>
      <c r="O55" s="67"/>
      <c r="P55" s="67"/>
      <c r="Q55" s="375">
        <f>Q56</f>
        <v>6118000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6118000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1890000</v>
      </c>
      <c r="R57" s="839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1890000</v>
      </c>
      <c r="R58" s="839"/>
      <c r="S58" s="420"/>
    </row>
    <row r="59" spans="1:19" s="54" customFormat="1" ht="17.100000000000001" customHeight="1" x14ac:dyDescent="0.2">
      <c r="A59" s="68"/>
      <c r="B59" s="49"/>
      <c r="C59" s="9" t="s">
        <v>741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14</v>
      </c>
      <c r="O59" s="51" t="s">
        <v>38</v>
      </c>
      <c r="P59" s="48">
        <v>135000</v>
      </c>
      <c r="Q59" s="392">
        <f>N59*P59</f>
        <v>1890000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39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39"/>
      <c r="S61" s="420"/>
    </row>
    <row r="62" spans="1:19" s="54" customFormat="1" ht="17.100000000000001" customHeight="1" x14ac:dyDescent="0.2">
      <c r="A62" s="68"/>
      <c r="B62" s="49"/>
      <c r="C62" s="9" t="s">
        <v>741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6118000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6118000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6118000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45"/>
      <c r="F67" s="845"/>
      <c r="G67" s="845"/>
      <c r="H67" s="845"/>
      <c r="I67" s="845"/>
      <c r="J67" s="845"/>
      <c r="K67" s="845"/>
      <c r="L67" s="845"/>
      <c r="M67" s="845"/>
      <c r="N67" s="67"/>
      <c r="O67" s="67"/>
      <c r="P67" s="67"/>
      <c r="Q67" s="375">
        <f>Q68</f>
        <v>6118000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6118000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1890000</v>
      </c>
      <c r="R69" s="839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1890000</v>
      </c>
      <c r="R70" s="839"/>
      <c r="S70" s="420"/>
    </row>
    <row r="71" spans="1:19" s="54" customFormat="1" ht="17.100000000000001" customHeight="1" x14ac:dyDescent="0.2">
      <c r="A71" s="68"/>
      <c r="B71" s="49"/>
      <c r="C71" s="9" t="s">
        <v>741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14</v>
      </c>
      <c r="O71" s="51" t="s">
        <v>38</v>
      </c>
      <c r="P71" s="48">
        <v>135000</v>
      </c>
      <c r="Q71" s="392">
        <f>N71*P71</f>
        <v>1890000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39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39"/>
      <c r="S73" s="420"/>
    </row>
    <row r="74" spans="1:19" s="54" customFormat="1" ht="17.100000000000001" customHeight="1" x14ac:dyDescent="0.2">
      <c r="A74" s="68"/>
      <c r="B74" s="49"/>
      <c r="C74" s="9" t="s">
        <v>741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39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6118000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6118000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6118000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45"/>
      <c r="F79" s="845"/>
      <c r="G79" s="845"/>
      <c r="H79" s="845"/>
      <c r="I79" s="845"/>
      <c r="J79" s="845"/>
      <c r="K79" s="845"/>
      <c r="L79" s="845"/>
      <c r="M79" s="845"/>
      <c r="N79" s="67"/>
      <c r="O79" s="67"/>
      <c r="P79" s="67"/>
      <c r="Q79" s="375">
        <f>Q80</f>
        <v>6118000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6118000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1890000</v>
      </c>
      <c r="R81" s="839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1890000</v>
      </c>
      <c r="R82" s="839"/>
      <c r="S82" s="420"/>
    </row>
    <row r="83" spans="1:19" s="54" customFormat="1" ht="17.100000000000001" customHeight="1" x14ac:dyDescent="0.2">
      <c r="A83" s="68"/>
      <c r="B83" s="49"/>
      <c r="C83" s="9" t="s">
        <v>741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14</v>
      </c>
      <c r="O83" s="51" t="s">
        <v>38</v>
      </c>
      <c r="P83" s="48">
        <v>135000</v>
      </c>
      <c r="Q83" s="392">
        <f>N83*P83</f>
        <v>1890000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39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39"/>
      <c r="S85" s="420"/>
    </row>
    <row r="86" spans="1:19" s="54" customFormat="1" ht="17.100000000000001" customHeight="1" x14ac:dyDescent="0.2">
      <c r="A86" s="68"/>
      <c r="B86" s="49"/>
      <c r="C86" s="9" t="s">
        <v>741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39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15428000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15428000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15428000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43"/>
      <c r="D91" s="843"/>
      <c r="E91" s="843"/>
      <c r="F91" s="843"/>
      <c r="G91" s="843"/>
      <c r="H91" s="843"/>
      <c r="I91" s="843"/>
      <c r="J91" s="843"/>
      <c r="K91" s="843"/>
      <c r="L91" s="843"/>
      <c r="M91" s="843"/>
      <c r="N91" s="46"/>
      <c r="O91" s="46"/>
      <c r="P91" s="46"/>
      <c r="Q91" s="356">
        <f>Q92+Q107</f>
        <v>15428000</v>
      </c>
      <c r="R91" s="424"/>
      <c r="S91" s="847"/>
    </row>
    <row r="92" spans="1:19" s="129" customFormat="1" ht="17.100000000000001" customHeight="1" x14ac:dyDescent="0.2">
      <c r="A92" s="844" t="s">
        <v>314</v>
      </c>
      <c r="B92" s="835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7364000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7364000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4204000</v>
      </c>
      <c r="R94" s="839"/>
      <c r="S94" s="420"/>
    </row>
    <row r="95" spans="1:19" ht="17.100000000000001" customHeight="1" x14ac:dyDescent="0.2">
      <c r="A95" s="27"/>
      <c r="B95" s="49" t="s">
        <v>26</v>
      </c>
      <c r="C95" s="49" t="s">
        <v>77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4204000</v>
      </c>
      <c r="R95" s="839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2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38</v>
      </c>
      <c r="O96" s="51" t="s">
        <v>24</v>
      </c>
      <c r="P96" s="50">
        <v>22000</v>
      </c>
      <c r="Q96" s="382">
        <f>N96*P96</f>
        <v>836000</v>
      </c>
      <c r="R96" s="839"/>
      <c r="S96" s="420"/>
    </row>
    <row r="97" spans="1:19" ht="17.100000000000001" customHeight="1" x14ac:dyDescent="0.2">
      <c r="A97" s="27"/>
      <c r="B97" s="25"/>
      <c r="C97" s="29" t="s">
        <v>235</v>
      </c>
      <c r="D97" s="49" t="s">
        <v>118</v>
      </c>
      <c r="E97" s="45">
        <v>2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38</v>
      </c>
      <c r="O97" s="51" t="s">
        <v>24</v>
      </c>
      <c r="P97" s="50">
        <v>31000</v>
      </c>
      <c r="Q97" s="382">
        <f>N97*P97</f>
        <v>1178000</v>
      </c>
      <c r="R97" s="839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2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38</v>
      </c>
      <c r="O98" s="51" t="s">
        <v>24</v>
      </c>
      <c r="P98" s="50">
        <v>5000</v>
      </c>
      <c r="Q98" s="382">
        <f>N98*P98</f>
        <v>190000</v>
      </c>
      <c r="R98" s="839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39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3160000</v>
      </c>
      <c r="R100" s="839"/>
      <c r="S100" s="420"/>
    </row>
    <row r="101" spans="1:19" ht="17.100000000000001" customHeight="1" x14ac:dyDescent="0.2">
      <c r="A101" s="27"/>
      <c r="B101" s="49" t="s">
        <v>26</v>
      </c>
      <c r="C101" s="49" t="s">
        <v>77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3160000</v>
      </c>
      <c r="R101" s="839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2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20</v>
      </c>
      <c r="O102" s="51" t="s">
        <v>24</v>
      </c>
      <c r="P102" s="50">
        <v>22000</v>
      </c>
      <c r="Q102" s="382">
        <f>N102*P102</f>
        <v>440000</v>
      </c>
      <c r="R102" s="839"/>
      <c r="S102" s="420"/>
    </row>
    <row r="103" spans="1:19" ht="17.100000000000001" customHeight="1" x14ac:dyDescent="0.2">
      <c r="A103" s="27"/>
      <c r="B103" s="25"/>
      <c r="C103" s="29" t="s">
        <v>235</v>
      </c>
      <c r="D103" s="49" t="s">
        <v>118</v>
      </c>
      <c r="E103" s="45">
        <v>2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20</v>
      </c>
      <c r="O103" s="51" t="s">
        <v>24</v>
      </c>
      <c r="P103" s="50">
        <v>31000</v>
      </c>
      <c r="Q103" s="382">
        <f>N103*P103</f>
        <v>620000</v>
      </c>
      <c r="R103" s="839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2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20</v>
      </c>
      <c r="O104" s="51" t="s">
        <v>24</v>
      </c>
      <c r="P104" s="50">
        <v>5000</v>
      </c>
      <c r="Q104" s="382">
        <f>N104*P104</f>
        <v>100000</v>
      </c>
      <c r="R104" s="839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366</v>
      </c>
      <c r="P105" s="50">
        <v>2000000</v>
      </c>
      <c r="Q105" s="382">
        <f>N105*P105</f>
        <v>2000000</v>
      </c>
      <c r="R105" s="839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39"/>
      <c r="S106" s="420"/>
    </row>
    <row r="107" spans="1:19" s="129" customFormat="1" ht="17.100000000000001" customHeight="1" x14ac:dyDescent="0.2">
      <c r="A107" s="844" t="s">
        <v>799</v>
      </c>
      <c r="B107" s="256" t="s">
        <v>800</v>
      </c>
      <c r="C107" s="141"/>
      <c r="D107" s="65"/>
      <c r="E107" s="845"/>
      <c r="F107" s="845"/>
      <c r="G107" s="845"/>
      <c r="H107" s="845"/>
      <c r="I107" s="845"/>
      <c r="J107" s="845"/>
      <c r="K107" s="845"/>
      <c r="L107" s="845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38"/>
      <c r="E109" s="838"/>
      <c r="F109" s="838"/>
      <c r="G109" s="838"/>
      <c r="H109" s="838"/>
      <c r="I109" s="838"/>
      <c r="J109" s="838"/>
      <c r="K109" s="838"/>
      <c r="L109" s="838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38"/>
      <c r="E110" s="838"/>
      <c r="F110" s="838"/>
      <c r="G110" s="838"/>
      <c r="H110" s="838"/>
      <c r="I110" s="838"/>
      <c r="J110" s="838"/>
      <c r="K110" s="838"/>
      <c r="L110" s="838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37"/>
      <c r="C111" s="9" t="s">
        <v>909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38"/>
      <c r="L111" s="838"/>
      <c r="M111" s="65"/>
      <c r="N111" s="439">
        <f t="shared" ref="N111" si="3">E111*H111</f>
        <v>192</v>
      </c>
      <c r="O111" s="51" t="s">
        <v>24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38"/>
      <c r="C112" s="9"/>
      <c r="D112" s="49"/>
      <c r="E112" s="49"/>
      <c r="F112" s="49"/>
      <c r="G112" s="49"/>
      <c r="H112" s="49"/>
      <c r="I112" s="455"/>
      <c r="J112" s="49"/>
      <c r="K112" s="838"/>
      <c r="L112" s="838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139448000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120440000</v>
      </c>
      <c r="R114" s="839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82840000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82840000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40" t="s">
        <v>849</v>
      </c>
      <c r="C117" s="846"/>
      <c r="D117" s="846"/>
      <c r="E117" s="846"/>
      <c r="F117" s="846"/>
      <c r="G117" s="846"/>
      <c r="H117" s="846"/>
      <c r="I117" s="846"/>
      <c r="J117" s="846"/>
      <c r="K117" s="846"/>
      <c r="L117" s="846"/>
      <c r="M117" s="846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741</v>
      </c>
      <c r="D120" s="5"/>
      <c r="E120" s="42"/>
      <c r="F120" s="5"/>
      <c r="G120" s="842"/>
      <c r="H120" s="842"/>
      <c r="I120" s="842"/>
      <c r="J120" s="842"/>
      <c r="K120" s="842"/>
      <c r="L120" s="842"/>
      <c r="M120" s="842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42"/>
      <c r="H121" s="842"/>
      <c r="I121" s="842"/>
      <c r="J121" s="842"/>
      <c r="K121" s="842"/>
      <c r="L121" s="842"/>
      <c r="M121" s="842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51240000</v>
      </c>
      <c r="R122" s="839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51240000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41" t="s">
        <v>19</v>
      </c>
      <c r="C124" s="2" t="s">
        <v>31</v>
      </c>
      <c r="D124" s="2"/>
      <c r="E124" s="5"/>
      <c r="F124" s="842"/>
      <c r="G124" s="842"/>
      <c r="H124" s="842"/>
      <c r="I124" s="842"/>
      <c r="J124" s="842"/>
      <c r="K124" s="842"/>
      <c r="L124" s="842"/>
      <c r="M124" s="842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41"/>
      <c r="C125" s="9" t="s">
        <v>741</v>
      </c>
      <c r="D125" s="2"/>
      <c r="E125" s="5"/>
      <c r="F125" s="5" t="s">
        <v>9</v>
      </c>
      <c r="G125" s="842">
        <v>2</v>
      </c>
      <c r="H125" s="842" t="s">
        <v>10</v>
      </c>
      <c r="I125" s="842" t="s">
        <v>11</v>
      </c>
      <c r="J125" s="842">
        <v>366</v>
      </c>
      <c r="K125" s="842" t="s">
        <v>12</v>
      </c>
      <c r="L125" s="5" t="s">
        <v>14</v>
      </c>
      <c r="M125" s="842"/>
      <c r="N125" s="22">
        <f>G125*J125</f>
        <v>732</v>
      </c>
      <c r="O125" s="1" t="s">
        <v>16</v>
      </c>
      <c r="P125" s="22">
        <v>70000</v>
      </c>
      <c r="Q125" s="406">
        <f>N125*P125</f>
        <v>51240000</v>
      </c>
      <c r="R125" s="839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42"/>
      <c r="H126" s="842"/>
      <c r="I126" s="842"/>
      <c r="J126" s="842"/>
      <c r="K126" s="842"/>
      <c r="L126" s="842"/>
      <c r="M126" s="842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19" s="54" customFormat="1" ht="17.100000000000001" customHeight="1" x14ac:dyDescent="0.2">
      <c r="A129" s="128" t="s">
        <v>61</v>
      </c>
      <c r="B129" s="840" t="s">
        <v>902</v>
      </c>
      <c r="C129" s="846"/>
      <c r="D129" s="846"/>
      <c r="E129" s="846"/>
      <c r="F129" s="846"/>
      <c r="G129" s="846"/>
      <c r="H129" s="846"/>
      <c r="I129" s="846"/>
      <c r="J129" s="846"/>
      <c r="K129" s="846"/>
      <c r="L129" s="846"/>
      <c r="M129" s="846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741</v>
      </c>
      <c r="D132" s="5"/>
      <c r="E132" s="42"/>
      <c r="F132" s="5"/>
      <c r="G132" s="842"/>
      <c r="H132" s="842"/>
      <c r="I132" s="842"/>
      <c r="J132" s="842"/>
      <c r="K132" s="842"/>
      <c r="L132" s="842"/>
      <c r="M132" s="842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42"/>
      <c r="H133" s="842"/>
      <c r="I133" s="842"/>
      <c r="J133" s="842"/>
      <c r="K133" s="842"/>
      <c r="L133" s="842"/>
      <c r="M133" s="842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42"/>
      <c r="C134" s="9"/>
      <c r="D134" s="2"/>
      <c r="E134" s="5"/>
      <c r="F134" s="5"/>
      <c r="G134" s="842"/>
      <c r="H134" s="842"/>
      <c r="I134" s="842"/>
      <c r="J134" s="842"/>
      <c r="K134" s="842"/>
      <c r="L134" s="5"/>
      <c r="M134" s="842"/>
      <c r="N134" s="22"/>
      <c r="O134" s="1"/>
      <c r="P134" s="22"/>
      <c r="Q134" s="406"/>
      <c r="R134" s="839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39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43"/>
      <c r="D137" s="843"/>
      <c r="E137" s="843"/>
      <c r="F137" s="843"/>
      <c r="G137" s="843"/>
      <c r="H137" s="843"/>
      <c r="I137" s="843"/>
      <c r="J137" s="843"/>
      <c r="K137" s="843"/>
      <c r="L137" s="843"/>
      <c r="M137" s="843"/>
      <c r="N137" s="46"/>
      <c r="O137" s="46"/>
      <c r="P137" s="46"/>
      <c r="Q137" s="356">
        <f>Q138</f>
        <v>19008000</v>
      </c>
      <c r="R137" s="839"/>
      <c r="S137" s="420"/>
    </row>
    <row r="138" spans="1:19" s="61" customFormat="1" ht="17.100000000000001" customHeight="1" x14ac:dyDescent="0.2">
      <c r="A138" s="137" t="s">
        <v>799</v>
      </c>
      <c r="B138" s="836" t="s">
        <v>800</v>
      </c>
      <c r="C138" s="845"/>
      <c r="D138" s="845"/>
      <c r="E138" s="845"/>
      <c r="F138" s="845"/>
      <c r="G138" s="845"/>
      <c r="H138" s="845"/>
      <c r="I138" s="845"/>
      <c r="J138" s="845"/>
      <c r="K138" s="845"/>
      <c r="L138" s="845"/>
      <c r="M138" s="845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38"/>
      <c r="E140" s="838"/>
      <c r="F140" s="838"/>
      <c r="G140" s="838"/>
      <c r="H140" s="838"/>
      <c r="I140" s="838"/>
      <c r="J140" s="838"/>
      <c r="K140" s="838"/>
      <c r="L140" s="838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37"/>
      <c r="C141" s="2" t="s">
        <v>671</v>
      </c>
      <c r="D141" s="838"/>
      <c r="E141" s="838"/>
      <c r="F141" s="838"/>
      <c r="G141" s="838"/>
      <c r="H141" s="838"/>
      <c r="I141" s="838"/>
      <c r="J141" s="838"/>
      <c r="K141" s="838"/>
      <c r="L141" s="838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37"/>
      <c r="C142" s="2" t="s">
        <v>336</v>
      </c>
      <c r="D142" s="838"/>
      <c r="E142" s="838"/>
      <c r="F142" s="838"/>
      <c r="G142" s="838"/>
      <c r="H142" s="838"/>
      <c r="I142" s="838"/>
      <c r="J142" s="838"/>
      <c r="K142" s="838"/>
      <c r="L142" s="838"/>
      <c r="M142" s="45"/>
      <c r="N142" s="839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37"/>
      <c r="C143" s="9" t="s">
        <v>18</v>
      </c>
      <c r="D143" s="5"/>
      <c r="E143" s="5"/>
      <c r="F143" s="5" t="s">
        <v>9</v>
      </c>
      <c r="G143" s="842">
        <v>2</v>
      </c>
      <c r="H143" s="842" t="s">
        <v>10</v>
      </c>
      <c r="I143" s="842" t="s">
        <v>11</v>
      </c>
      <c r="J143" s="842">
        <v>144</v>
      </c>
      <c r="K143" s="842" t="s">
        <v>8</v>
      </c>
      <c r="L143" s="5" t="s">
        <v>14</v>
      </c>
      <c r="M143" s="842"/>
      <c r="N143" s="22">
        <f>G143*J143</f>
        <v>288</v>
      </c>
      <c r="O143" s="1" t="s">
        <v>577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37"/>
      <c r="C144" s="9" t="s">
        <v>235</v>
      </c>
      <c r="D144" s="5"/>
      <c r="E144" s="5"/>
      <c r="F144" s="5" t="s">
        <v>9</v>
      </c>
      <c r="G144" s="842">
        <v>2</v>
      </c>
      <c r="H144" s="842" t="s">
        <v>10</v>
      </c>
      <c r="I144" s="842" t="s">
        <v>11</v>
      </c>
      <c r="J144" s="842">
        <v>144</v>
      </c>
      <c r="K144" s="842" t="s">
        <v>8</v>
      </c>
      <c r="L144" s="5" t="s">
        <v>14</v>
      </c>
      <c r="M144" s="842"/>
      <c r="N144" s="22">
        <f>G144*J144</f>
        <v>288</v>
      </c>
      <c r="O144" s="1" t="s">
        <v>577</v>
      </c>
      <c r="P144" s="38">
        <v>39000</v>
      </c>
      <c r="Q144" s="370">
        <f>N144*P144</f>
        <v>11232000</v>
      </c>
      <c r="R144" s="145"/>
      <c r="S144" s="517"/>
    </row>
    <row r="145" spans="1:21" s="129" customFormat="1" ht="17.100000000000001" customHeight="1" x14ac:dyDescent="0.2">
      <c r="A145" s="254"/>
      <c r="B145" s="837"/>
      <c r="C145" s="9" t="s">
        <v>27</v>
      </c>
      <c r="D145" s="5"/>
      <c r="E145" s="5"/>
      <c r="F145" s="5" t="s">
        <v>9</v>
      </c>
      <c r="G145" s="842">
        <v>2</v>
      </c>
      <c r="H145" s="842" t="s">
        <v>10</v>
      </c>
      <c r="I145" s="842" t="s">
        <v>11</v>
      </c>
      <c r="J145" s="842">
        <v>144</v>
      </c>
      <c r="K145" s="842" t="s">
        <v>8</v>
      </c>
      <c r="L145" s="5" t="s">
        <v>14</v>
      </c>
      <c r="M145" s="842"/>
      <c r="N145" s="22">
        <f>G145*J145</f>
        <v>288</v>
      </c>
      <c r="O145" s="1" t="s">
        <v>577</v>
      </c>
      <c r="P145" s="38">
        <v>5000</v>
      </c>
      <c r="Q145" s="370">
        <f>P145*N145</f>
        <v>1440000</v>
      </c>
      <c r="R145" s="145"/>
      <c r="S145" s="517"/>
    </row>
    <row r="146" spans="1:21" s="129" customFormat="1" ht="17.100000000000001" customHeight="1" x14ac:dyDescent="0.2">
      <c r="A146" s="254"/>
      <c r="B146" s="838"/>
      <c r="C146" s="9"/>
      <c r="D146" s="5"/>
      <c r="E146" s="5"/>
      <c r="F146" s="5"/>
      <c r="G146" s="842"/>
      <c r="H146" s="842"/>
      <c r="I146" s="842"/>
      <c r="J146" s="842"/>
      <c r="K146" s="842"/>
      <c r="L146" s="5"/>
      <c r="M146" s="842"/>
      <c r="N146" s="22"/>
      <c r="O146" s="1"/>
      <c r="P146" s="38"/>
      <c r="Q146" s="370"/>
      <c r="R146" s="145"/>
      <c r="S146" s="517"/>
    </row>
    <row r="147" spans="1:21" ht="17.100000000000001" customHeight="1" x14ac:dyDescent="0.2">
      <c r="A147" s="35"/>
      <c r="B147" s="5"/>
      <c r="C147" s="9"/>
      <c r="D147" s="5"/>
      <c r="E147" s="5"/>
      <c r="F147" s="5"/>
      <c r="G147" s="842"/>
      <c r="H147" s="842"/>
      <c r="I147" s="842"/>
      <c r="J147" s="842"/>
      <c r="K147" s="842"/>
      <c r="L147" s="5"/>
      <c r="M147" s="56"/>
      <c r="N147" s="22"/>
      <c r="O147" s="35"/>
      <c r="P147" s="38"/>
      <c r="Q147" s="408"/>
      <c r="R147" s="839"/>
      <c r="S147" s="420"/>
    </row>
    <row r="148" spans="1:21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39"/>
      <c r="S148" s="420"/>
    </row>
    <row r="149" spans="1:21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39"/>
      <c r="S149" s="420"/>
    </row>
    <row r="150" spans="1:21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39"/>
      <c r="S150" s="420"/>
    </row>
    <row r="151" spans="1:21" ht="17.100000000000001" customHeight="1" x14ac:dyDescent="0.2">
      <c r="A151" s="60" t="s">
        <v>51</v>
      </c>
      <c r="B151" s="253" t="s">
        <v>52</v>
      </c>
      <c r="C151" s="843"/>
      <c r="D151" s="843"/>
      <c r="E151" s="843"/>
      <c r="F151" s="843"/>
      <c r="G151" s="843"/>
      <c r="H151" s="843"/>
      <c r="I151" s="843"/>
      <c r="J151" s="843"/>
      <c r="K151" s="843"/>
      <c r="L151" s="843"/>
      <c r="M151" s="843"/>
      <c r="N151" s="46"/>
      <c r="O151" s="280"/>
      <c r="P151" s="46"/>
      <c r="Q151" s="356">
        <f>Q152</f>
        <v>40640000</v>
      </c>
      <c r="R151" s="839"/>
      <c r="S151" s="420"/>
    </row>
    <row r="152" spans="1:21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39"/>
      <c r="S152" s="420"/>
    </row>
    <row r="153" spans="1:21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21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21" s="129" customFormat="1" ht="17.100000000000001" customHeight="1" x14ac:dyDescent="0.2">
      <c r="A155" s="27"/>
      <c r="B155" s="49"/>
      <c r="C155" s="49" t="s">
        <v>336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21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21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21" s="129" customFormat="1" ht="17.100000000000001" customHeight="1" x14ac:dyDescent="0.2">
      <c r="A158" s="27"/>
      <c r="B158" s="49"/>
      <c r="C158" s="49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8"/>
      <c r="O158" s="68"/>
      <c r="P158" s="266"/>
      <c r="Q158" s="382"/>
      <c r="R158" s="145"/>
      <c r="S158" s="517"/>
      <c r="T158" s="543"/>
      <c r="U158" s="517"/>
    </row>
    <row r="159" spans="1:21" s="129" customFormat="1" x14ac:dyDescent="0.2">
      <c r="A159" s="482"/>
      <c r="B159" s="1102" t="s">
        <v>204</v>
      </c>
      <c r="C159" s="1103"/>
      <c r="D159" s="1103"/>
      <c r="E159" s="1103"/>
      <c r="F159" s="1103"/>
      <c r="G159" s="1103"/>
      <c r="H159" s="1103"/>
      <c r="I159" s="1103"/>
      <c r="J159" s="1103"/>
      <c r="K159" s="1103"/>
      <c r="L159" s="1103"/>
      <c r="M159" s="1104"/>
      <c r="N159" s="151"/>
      <c r="O159" s="137"/>
      <c r="P159" s="152"/>
      <c r="Q159" s="375">
        <f>Q148+Q113+Q88+Q21+Q12</f>
        <v>242778000</v>
      </c>
      <c r="R159" s="145"/>
      <c r="S159" s="218"/>
    </row>
  </sheetData>
  <mergeCells count="17">
    <mergeCell ref="B17:L17"/>
    <mergeCell ref="R9:R10"/>
    <mergeCell ref="B159:M159"/>
    <mergeCell ref="B11:M11"/>
    <mergeCell ref="B25:F25"/>
    <mergeCell ref="B93:L93"/>
    <mergeCell ref="B108:L108"/>
    <mergeCell ref="B118:L118"/>
    <mergeCell ref="B122:M122"/>
    <mergeCell ref="B130:L130"/>
    <mergeCell ref="B139:L139"/>
    <mergeCell ref="A6:Q6"/>
    <mergeCell ref="A7:Q7"/>
    <mergeCell ref="A9:A10"/>
    <mergeCell ref="B9:M10"/>
    <mergeCell ref="N9:N10"/>
    <mergeCell ref="Q9:Q10"/>
  </mergeCells>
  <pageMargins left="1.2204724409448819" right="0" top="0.74803149606299213" bottom="0.74803149606299213" header="0.31496062992125984" footer="0.31496062992125984"/>
  <pageSetup paperSize="5" orientation="landscape" horizontalDpi="4294967294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168"/>
  <sheetViews>
    <sheetView view="pageBreakPreview" topLeftCell="A146" zoomScaleNormal="100" zoomScaleSheetLayoutView="100" workbookViewId="0">
      <selection activeCell="Q98" sqref="Q98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8.85546875" customWidth="1"/>
    <col min="19" max="19" width="12.7109375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78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13770000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13770000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13770000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13770000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13770000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13770000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286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9</v>
      </c>
      <c r="O19" s="450" t="s">
        <v>15</v>
      </c>
      <c r="P19" s="16">
        <v>1530000</v>
      </c>
      <c r="Q19" s="366">
        <f t="shared" ref="Q19" si="0">N19*P19</f>
        <v>13770000</v>
      </c>
      <c r="R19" s="531"/>
      <c r="S19" s="420"/>
      <c r="T19" s="544"/>
      <c r="U19" s="420"/>
      <c r="V19">
        <v>3</v>
      </c>
    </row>
    <row r="20" spans="1:22" ht="17.100000000000001" customHeight="1" x14ac:dyDescent="0.2">
      <c r="A20" s="1"/>
      <c r="B20" s="5"/>
      <c r="C20" s="9"/>
      <c r="D20" s="5"/>
      <c r="E20" s="5"/>
      <c r="F20" s="5"/>
      <c r="G20" s="5"/>
      <c r="H20" s="5"/>
      <c r="I20" s="5"/>
      <c r="J20" s="5"/>
      <c r="K20" s="5"/>
      <c r="L20" s="5"/>
      <c r="M20" s="5"/>
      <c r="N20" s="450"/>
      <c r="O20" s="450"/>
      <c r="P20" s="16"/>
      <c r="Q20" s="366"/>
      <c r="R20" s="799"/>
      <c r="S20" s="420"/>
      <c r="T20" s="544"/>
      <c r="U20" s="420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33492000</v>
      </c>
      <c r="R21" s="421"/>
      <c r="S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9020000</v>
      </c>
      <c r="R22" s="431"/>
      <c r="S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9020000</v>
      </c>
      <c r="R23" s="423"/>
      <c r="S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856"/>
      <c r="D24" s="856"/>
      <c r="E24" s="856"/>
      <c r="F24" s="856"/>
      <c r="G24" s="856"/>
      <c r="H24" s="856"/>
      <c r="I24" s="856"/>
      <c r="J24" s="856"/>
      <c r="K24" s="856"/>
      <c r="L24" s="856"/>
      <c r="M24" s="856"/>
      <c r="N24" s="46"/>
      <c r="O24" s="46"/>
      <c r="P24" s="46"/>
      <c r="Q24" s="356">
        <f>Q25+Q30+Q35</f>
        <v>9020000</v>
      </c>
      <c r="R24" s="424"/>
      <c r="S24" s="860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58"/>
      <c r="H25" s="858"/>
      <c r="I25" s="858"/>
      <c r="J25" s="858"/>
      <c r="K25" s="858"/>
      <c r="L25" s="858"/>
      <c r="M25" s="858"/>
      <c r="N25" s="137"/>
      <c r="O25" s="137"/>
      <c r="P25" s="137"/>
      <c r="Q25" s="357">
        <f>Q26</f>
        <v>2400000</v>
      </c>
      <c r="R25" s="145"/>
      <c r="S25" s="517"/>
    </row>
    <row r="26" spans="1:22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2400000</v>
      </c>
      <c r="R26" s="454" t="s">
        <v>571</v>
      </c>
      <c r="S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2400000</v>
      </c>
      <c r="R27" s="853"/>
      <c r="S27" s="420"/>
    </row>
    <row r="28" spans="1:22" ht="17.100000000000001" customHeight="1" x14ac:dyDescent="0.2">
      <c r="A28" s="44"/>
      <c r="B28" s="25"/>
      <c r="C28" s="9" t="s">
        <v>743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200000</v>
      </c>
      <c r="Q28" s="390">
        <f>N28*P28</f>
        <v>2400000</v>
      </c>
      <c r="R28" s="853"/>
      <c r="S28" s="420"/>
    </row>
    <row r="29" spans="1:22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53"/>
      <c r="S29" s="420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58"/>
      <c r="F30" s="858"/>
      <c r="G30" s="858"/>
      <c r="H30" s="858"/>
      <c r="I30" s="858"/>
      <c r="J30" s="858"/>
      <c r="K30" s="858"/>
      <c r="L30" s="858"/>
      <c r="M30" s="858"/>
      <c r="N30" s="67"/>
      <c r="O30" s="67"/>
      <c r="P30" s="67"/>
      <c r="Q30" s="375">
        <f>Q31</f>
        <v>5000000</v>
      </c>
      <c r="R30" s="145"/>
      <c r="S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22" s="54" customFormat="1" ht="17.100000000000001" customHeight="1" x14ac:dyDescent="0.2">
      <c r="A32" s="68"/>
      <c r="B32" s="49" t="s">
        <v>19</v>
      </c>
      <c r="C32" s="52" t="s">
        <v>900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743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53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58"/>
      <c r="F35" s="858"/>
      <c r="G35" s="858"/>
      <c r="H35" s="858"/>
      <c r="I35" s="858"/>
      <c r="J35" s="858"/>
      <c r="K35" s="858"/>
      <c r="L35" s="858"/>
      <c r="M35" s="858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53"/>
      <c r="S37" s="420"/>
    </row>
    <row r="38" spans="1:19" s="54" customFormat="1" ht="17.100000000000001" customHeight="1" x14ac:dyDescent="0.2">
      <c r="A38" s="68"/>
      <c r="B38" s="49"/>
      <c r="C38" s="9" t="s">
        <v>743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6118000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6118000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6118000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58"/>
      <c r="F43" s="858"/>
      <c r="G43" s="858"/>
      <c r="H43" s="858"/>
      <c r="I43" s="858"/>
      <c r="J43" s="858"/>
      <c r="K43" s="858"/>
      <c r="L43" s="858"/>
      <c r="M43" s="858"/>
      <c r="N43" s="67"/>
      <c r="O43" s="67"/>
      <c r="P43" s="67"/>
      <c r="Q43" s="375">
        <f>Q44</f>
        <v>6118000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6118000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1890000</v>
      </c>
      <c r="R45" s="853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1890000</v>
      </c>
      <c r="R46" s="853"/>
      <c r="S46" s="420"/>
    </row>
    <row r="47" spans="1:19" s="54" customFormat="1" ht="17.100000000000001" customHeight="1" x14ac:dyDescent="0.2">
      <c r="A47" s="68"/>
      <c r="B47" s="49"/>
      <c r="C47" s="9" t="s">
        <v>743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14</v>
      </c>
      <c r="O47" s="51" t="s">
        <v>38</v>
      </c>
      <c r="P47" s="48">
        <v>135000</v>
      </c>
      <c r="Q47" s="392">
        <f>N47*P47</f>
        <v>1890000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53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53"/>
      <c r="S49" s="420"/>
    </row>
    <row r="50" spans="1:19" s="54" customFormat="1" ht="17.100000000000001" customHeight="1" x14ac:dyDescent="0.2">
      <c r="A50" s="68"/>
      <c r="B50" s="49"/>
      <c r="C50" s="9" t="s">
        <v>743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6118000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6118000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6118000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58"/>
      <c r="F55" s="858"/>
      <c r="G55" s="858"/>
      <c r="H55" s="858"/>
      <c r="I55" s="858"/>
      <c r="J55" s="858"/>
      <c r="K55" s="858"/>
      <c r="L55" s="858"/>
      <c r="M55" s="858"/>
      <c r="N55" s="67"/>
      <c r="O55" s="67"/>
      <c r="P55" s="67"/>
      <c r="Q55" s="375">
        <f>Q56</f>
        <v>6118000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6118000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1890000</v>
      </c>
      <c r="R57" s="853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1890000</v>
      </c>
      <c r="R58" s="853"/>
      <c r="S58" s="420"/>
    </row>
    <row r="59" spans="1:19" s="54" customFormat="1" ht="17.100000000000001" customHeight="1" x14ac:dyDescent="0.2">
      <c r="A59" s="68"/>
      <c r="B59" s="49"/>
      <c r="C59" s="9" t="s">
        <v>743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14</v>
      </c>
      <c r="O59" s="51" t="s">
        <v>38</v>
      </c>
      <c r="P59" s="48">
        <v>135000</v>
      </c>
      <c r="Q59" s="392">
        <f>N59*P59</f>
        <v>1890000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53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53"/>
      <c r="S61" s="420"/>
    </row>
    <row r="62" spans="1:19" s="54" customFormat="1" ht="17.100000000000001" customHeight="1" x14ac:dyDescent="0.2">
      <c r="A62" s="68"/>
      <c r="B62" s="49"/>
      <c r="C62" s="9" t="s">
        <v>743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6118000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6118000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6118000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58"/>
      <c r="F67" s="858"/>
      <c r="G67" s="858"/>
      <c r="H67" s="858"/>
      <c r="I67" s="858"/>
      <c r="J67" s="858"/>
      <c r="K67" s="858"/>
      <c r="L67" s="858"/>
      <c r="M67" s="858"/>
      <c r="N67" s="67"/>
      <c r="O67" s="67"/>
      <c r="P67" s="67"/>
      <c r="Q67" s="375">
        <f>Q68</f>
        <v>6118000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6118000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1890000</v>
      </c>
      <c r="R69" s="853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1890000</v>
      </c>
      <c r="R70" s="853"/>
      <c r="S70" s="420"/>
    </row>
    <row r="71" spans="1:19" s="54" customFormat="1" ht="17.100000000000001" customHeight="1" x14ac:dyDescent="0.2">
      <c r="A71" s="68"/>
      <c r="B71" s="49"/>
      <c r="C71" s="9" t="s">
        <v>743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14</v>
      </c>
      <c r="O71" s="51" t="s">
        <v>38</v>
      </c>
      <c r="P71" s="48">
        <v>135000</v>
      </c>
      <c r="Q71" s="392">
        <f>N71*P71</f>
        <v>1890000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53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53"/>
      <c r="S73" s="420"/>
    </row>
    <row r="74" spans="1:19" s="54" customFormat="1" ht="17.100000000000001" customHeight="1" x14ac:dyDescent="0.2">
      <c r="A74" s="68"/>
      <c r="B74" s="49"/>
      <c r="C74" s="9" t="s">
        <v>743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53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6118000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6118000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6118000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58"/>
      <c r="F79" s="858"/>
      <c r="G79" s="858"/>
      <c r="H79" s="858"/>
      <c r="I79" s="858"/>
      <c r="J79" s="858"/>
      <c r="K79" s="858"/>
      <c r="L79" s="858"/>
      <c r="M79" s="858"/>
      <c r="N79" s="67"/>
      <c r="O79" s="67"/>
      <c r="P79" s="67"/>
      <c r="Q79" s="375">
        <f>Q80</f>
        <v>6118000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6118000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1890000</v>
      </c>
      <c r="R81" s="853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1890000</v>
      </c>
      <c r="R82" s="853"/>
      <c r="S82" s="420"/>
    </row>
    <row r="83" spans="1:19" s="54" customFormat="1" ht="17.100000000000001" customHeight="1" x14ac:dyDescent="0.2">
      <c r="A83" s="68"/>
      <c r="B83" s="49"/>
      <c r="C83" s="9" t="s">
        <v>743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14</v>
      </c>
      <c r="O83" s="51" t="s">
        <v>38</v>
      </c>
      <c r="P83" s="48">
        <v>135000</v>
      </c>
      <c r="Q83" s="392">
        <f>N83*P83</f>
        <v>1890000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53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53"/>
      <c r="S85" s="420"/>
    </row>
    <row r="86" spans="1:19" s="54" customFormat="1" ht="17.100000000000001" customHeight="1" x14ac:dyDescent="0.2">
      <c r="A86" s="68"/>
      <c r="B86" s="49"/>
      <c r="C86" s="9" t="s">
        <v>743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53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15428000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15428000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15428000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56"/>
      <c r="D91" s="856"/>
      <c r="E91" s="856"/>
      <c r="F91" s="856"/>
      <c r="G91" s="856"/>
      <c r="H91" s="856"/>
      <c r="I91" s="856"/>
      <c r="J91" s="856"/>
      <c r="K91" s="856"/>
      <c r="L91" s="856"/>
      <c r="M91" s="856"/>
      <c r="N91" s="46"/>
      <c r="O91" s="46"/>
      <c r="P91" s="46"/>
      <c r="Q91" s="356">
        <f>Q92+Q107</f>
        <v>15428000</v>
      </c>
      <c r="R91" s="424"/>
      <c r="S91" s="860"/>
    </row>
    <row r="92" spans="1:19" s="129" customFormat="1" ht="17.100000000000001" customHeight="1" x14ac:dyDescent="0.2">
      <c r="A92" s="857" t="s">
        <v>314</v>
      </c>
      <c r="B92" s="854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7364000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7364000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4204000</v>
      </c>
      <c r="R94" s="853"/>
      <c r="S94" s="420"/>
    </row>
    <row r="95" spans="1:19" ht="17.100000000000001" customHeight="1" x14ac:dyDescent="0.2">
      <c r="A95" s="27"/>
      <c r="B95" s="49" t="s">
        <v>26</v>
      </c>
      <c r="C95" s="49" t="s">
        <v>78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4204000</v>
      </c>
      <c r="R95" s="853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2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38</v>
      </c>
      <c r="O96" s="51" t="s">
        <v>24</v>
      </c>
      <c r="P96" s="50">
        <v>22000</v>
      </c>
      <c r="Q96" s="382">
        <f>N96*P96</f>
        <v>836000</v>
      </c>
      <c r="R96" s="853"/>
      <c r="S96" s="420"/>
    </row>
    <row r="97" spans="1:19" ht="17.100000000000001" customHeight="1" x14ac:dyDescent="0.2">
      <c r="A97" s="27"/>
      <c r="B97" s="25"/>
      <c r="C97" s="29" t="s">
        <v>235</v>
      </c>
      <c r="D97" s="49" t="s">
        <v>118</v>
      </c>
      <c r="E97" s="45">
        <v>2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38</v>
      </c>
      <c r="O97" s="51" t="s">
        <v>24</v>
      </c>
      <c r="P97" s="50">
        <v>31000</v>
      </c>
      <c r="Q97" s="382">
        <f>N97*P97</f>
        <v>1178000</v>
      </c>
      <c r="R97" s="853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2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38</v>
      </c>
      <c r="O98" s="51" t="s">
        <v>24</v>
      </c>
      <c r="P98" s="50">
        <v>5000</v>
      </c>
      <c r="Q98" s="382">
        <f>N98*P98</f>
        <v>190000</v>
      </c>
      <c r="R98" s="853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53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3160000</v>
      </c>
      <c r="R100" s="853"/>
      <c r="S100" s="420"/>
    </row>
    <row r="101" spans="1:19" ht="17.100000000000001" customHeight="1" x14ac:dyDescent="0.2">
      <c r="A101" s="27"/>
      <c r="B101" s="49" t="s">
        <v>26</v>
      </c>
      <c r="C101" s="49" t="s">
        <v>78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3160000</v>
      </c>
      <c r="R101" s="853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2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20</v>
      </c>
      <c r="O102" s="51" t="s">
        <v>24</v>
      </c>
      <c r="P102" s="50">
        <v>22000</v>
      </c>
      <c r="Q102" s="382">
        <f>N102*P102</f>
        <v>440000</v>
      </c>
      <c r="R102" s="853"/>
      <c r="S102" s="420"/>
    </row>
    <row r="103" spans="1:19" ht="17.100000000000001" customHeight="1" x14ac:dyDescent="0.2">
      <c r="A103" s="27"/>
      <c r="B103" s="25"/>
      <c r="C103" s="29" t="s">
        <v>235</v>
      </c>
      <c r="D103" s="49" t="s">
        <v>118</v>
      </c>
      <c r="E103" s="45">
        <v>2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20</v>
      </c>
      <c r="O103" s="51" t="s">
        <v>24</v>
      </c>
      <c r="P103" s="50">
        <v>31000</v>
      </c>
      <c r="Q103" s="382">
        <f>N103*P103</f>
        <v>620000</v>
      </c>
      <c r="R103" s="853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2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20</v>
      </c>
      <c r="O104" s="51" t="s">
        <v>24</v>
      </c>
      <c r="P104" s="50">
        <v>5000</v>
      </c>
      <c r="Q104" s="382">
        <f>N104*P104</f>
        <v>100000</v>
      </c>
      <c r="R104" s="853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366</v>
      </c>
      <c r="P105" s="50">
        <v>2000000</v>
      </c>
      <c r="Q105" s="382">
        <f>N105*P105</f>
        <v>2000000</v>
      </c>
      <c r="R105" s="853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53"/>
      <c r="S106" s="420"/>
    </row>
    <row r="107" spans="1:19" s="129" customFormat="1" ht="17.100000000000001" customHeight="1" x14ac:dyDescent="0.2">
      <c r="A107" s="857" t="s">
        <v>799</v>
      </c>
      <c r="B107" s="256" t="s">
        <v>800</v>
      </c>
      <c r="C107" s="141"/>
      <c r="D107" s="65"/>
      <c r="E107" s="858"/>
      <c r="F107" s="858"/>
      <c r="G107" s="858"/>
      <c r="H107" s="858"/>
      <c r="I107" s="858"/>
      <c r="J107" s="858"/>
      <c r="K107" s="858"/>
      <c r="L107" s="858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49"/>
      <c r="E109" s="849"/>
      <c r="F109" s="849"/>
      <c r="G109" s="849"/>
      <c r="H109" s="849"/>
      <c r="I109" s="849"/>
      <c r="J109" s="849"/>
      <c r="K109" s="849"/>
      <c r="L109" s="849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49"/>
      <c r="E110" s="849"/>
      <c r="F110" s="849"/>
      <c r="G110" s="849"/>
      <c r="H110" s="849"/>
      <c r="I110" s="849"/>
      <c r="J110" s="849"/>
      <c r="K110" s="849"/>
      <c r="L110" s="849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48"/>
      <c r="C111" s="9" t="s">
        <v>910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49"/>
      <c r="L111" s="849"/>
      <c r="M111" s="65"/>
      <c r="N111" s="439">
        <f t="shared" ref="N111" si="3">E111*H111</f>
        <v>192</v>
      </c>
      <c r="O111" s="51" t="s">
        <v>577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49"/>
      <c r="C112" s="9"/>
      <c r="D112" s="49"/>
      <c r="E112" s="49"/>
      <c r="F112" s="49"/>
      <c r="G112" s="49"/>
      <c r="H112" s="49"/>
      <c r="I112" s="455"/>
      <c r="J112" s="49"/>
      <c r="K112" s="849"/>
      <c r="L112" s="849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139448000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120440000</v>
      </c>
      <c r="R114" s="1009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82840000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82840000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50" t="s">
        <v>849</v>
      </c>
      <c r="C117" s="859"/>
      <c r="D117" s="859"/>
      <c r="E117" s="859"/>
      <c r="F117" s="859"/>
      <c r="G117" s="859"/>
      <c r="H117" s="859"/>
      <c r="I117" s="859"/>
      <c r="J117" s="859"/>
      <c r="K117" s="859"/>
      <c r="L117" s="859"/>
      <c r="M117" s="859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743</v>
      </c>
      <c r="D120" s="5"/>
      <c r="E120" s="42"/>
      <c r="F120" s="5"/>
      <c r="G120" s="852"/>
      <c r="H120" s="852"/>
      <c r="I120" s="852"/>
      <c r="J120" s="852"/>
      <c r="K120" s="852"/>
      <c r="L120" s="852"/>
      <c r="M120" s="852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52"/>
      <c r="H121" s="852"/>
      <c r="I121" s="852"/>
      <c r="J121" s="852"/>
      <c r="K121" s="852"/>
      <c r="L121" s="852"/>
      <c r="M121" s="852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51240000</v>
      </c>
      <c r="R122" s="853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51240000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51" t="s">
        <v>19</v>
      </c>
      <c r="C124" s="2" t="s">
        <v>31</v>
      </c>
      <c r="D124" s="2"/>
      <c r="E124" s="5"/>
      <c r="F124" s="852"/>
      <c r="G124" s="852"/>
      <c r="H124" s="852"/>
      <c r="I124" s="852"/>
      <c r="J124" s="852"/>
      <c r="K124" s="852"/>
      <c r="L124" s="852"/>
      <c r="M124" s="852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51"/>
      <c r="C125" s="9" t="s">
        <v>743</v>
      </c>
      <c r="D125" s="2"/>
      <c r="E125" s="5"/>
      <c r="F125" s="5" t="s">
        <v>9</v>
      </c>
      <c r="G125" s="852">
        <v>2</v>
      </c>
      <c r="H125" s="852" t="s">
        <v>10</v>
      </c>
      <c r="I125" s="852" t="s">
        <v>11</v>
      </c>
      <c r="J125" s="852">
        <v>366</v>
      </c>
      <c r="K125" s="852" t="s">
        <v>12</v>
      </c>
      <c r="L125" s="5" t="s">
        <v>14</v>
      </c>
      <c r="M125" s="852"/>
      <c r="N125" s="22">
        <f>G125*J125</f>
        <v>732</v>
      </c>
      <c r="O125" s="1" t="s">
        <v>16</v>
      </c>
      <c r="P125" s="22">
        <v>70000</v>
      </c>
      <c r="Q125" s="406">
        <f>N125*P125</f>
        <v>51240000</v>
      </c>
      <c r="R125" s="853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52"/>
      <c r="H126" s="852"/>
      <c r="I126" s="852"/>
      <c r="J126" s="852"/>
      <c r="K126" s="852"/>
      <c r="L126" s="852"/>
      <c r="M126" s="852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19" s="54" customFormat="1" ht="17.100000000000001" customHeight="1" x14ac:dyDescent="0.2">
      <c r="A129" s="128" t="s">
        <v>61</v>
      </c>
      <c r="B129" s="850" t="s">
        <v>902</v>
      </c>
      <c r="C129" s="859"/>
      <c r="D129" s="859"/>
      <c r="E129" s="859"/>
      <c r="F129" s="859"/>
      <c r="G129" s="859"/>
      <c r="H129" s="859"/>
      <c r="I129" s="859"/>
      <c r="J129" s="859"/>
      <c r="K129" s="859"/>
      <c r="L129" s="859"/>
      <c r="M129" s="859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743</v>
      </c>
      <c r="D132" s="5"/>
      <c r="E132" s="42"/>
      <c r="F132" s="5"/>
      <c r="G132" s="852"/>
      <c r="H132" s="852"/>
      <c r="I132" s="852"/>
      <c r="J132" s="852"/>
      <c r="K132" s="852"/>
      <c r="L132" s="852"/>
      <c r="M132" s="852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52"/>
      <c r="H133" s="852"/>
      <c r="I133" s="852"/>
      <c r="J133" s="852"/>
      <c r="K133" s="852"/>
      <c r="L133" s="852"/>
      <c r="M133" s="852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52"/>
      <c r="C134" s="9"/>
      <c r="D134" s="2"/>
      <c r="E134" s="5"/>
      <c r="F134" s="5"/>
      <c r="G134" s="852"/>
      <c r="H134" s="852"/>
      <c r="I134" s="852"/>
      <c r="J134" s="852"/>
      <c r="K134" s="852"/>
      <c r="L134" s="5"/>
      <c r="M134" s="852"/>
      <c r="N134" s="22"/>
      <c r="O134" s="1"/>
      <c r="P134" s="22"/>
      <c r="Q134" s="406"/>
      <c r="R134" s="853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53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56"/>
      <c r="D137" s="856"/>
      <c r="E137" s="856"/>
      <c r="F137" s="856"/>
      <c r="G137" s="856"/>
      <c r="H137" s="856"/>
      <c r="I137" s="856"/>
      <c r="J137" s="856"/>
      <c r="K137" s="856"/>
      <c r="L137" s="856"/>
      <c r="M137" s="856"/>
      <c r="N137" s="46"/>
      <c r="O137" s="46"/>
      <c r="P137" s="46"/>
      <c r="Q137" s="356">
        <f>Q138</f>
        <v>19008000</v>
      </c>
      <c r="R137" s="853"/>
      <c r="S137" s="420"/>
    </row>
    <row r="138" spans="1:19" s="61" customFormat="1" ht="17.100000000000001" customHeight="1" x14ac:dyDescent="0.2">
      <c r="A138" s="137" t="s">
        <v>799</v>
      </c>
      <c r="B138" s="855" t="s">
        <v>800</v>
      </c>
      <c r="C138" s="858"/>
      <c r="D138" s="858"/>
      <c r="E138" s="858"/>
      <c r="F138" s="858"/>
      <c r="G138" s="858"/>
      <c r="H138" s="858"/>
      <c r="I138" s="858"/>
      <c r="J138" s="858"/>
      <c r="K138" s="858"/>
      <c r="L138" s="858"/>
      <c r="M138" s="858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49"/>
      <c r="E140" s="849"/>
      <c r="F140" s="849"/>
      <c r="G140" s="849"/>
      <c r="H140" s="849"/>
      <c r="I140" s="849"/>
      <c r="J140" s="849"/>
      <c r="K140" s="849"/>
      <c r="L140" s="849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48"/>
      <c r="C141" s="2" t="s">
        <v>671</v>
      </c>
      <c r="D141" s="849"/>
      <c r="E141" s="849"/>
      <c r="F141" s="849"/>
      <c r="G141" s="849"/>
      <c r="H141" s="849"/>
      <c r="I141" s="849"/>
      <c r="J141" s="849"/>
      <c r="K141" s="849"/>
      <c r="L141" s="849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48"/>
      <c r="C142" s="2" t="s">
        <v>338</v>
      </c>
      <c r="D142" s="849"/>
      <c r="E142" s="849"/>
      <c r="F142" s="849"/>
      <c r="G142" s="849"/>
      <c r="H142" s="849"/>
      <c r="I142" s="849"/>
      <c r="J142" s="849"/>
      <c r="K142" s="849"/>
      <c r="L142" s="849"/>
      <c r="M142" s="45"/>
      <c r="N142" s="853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48"/>
      <c r="C143" s="9" t="s">
        <v>18</v>
      </c>
      <c r="D143" s="5"/>
      <c r="E143" s="5"/>
      <c r="F143" s="5" t="s">
        <v>9</v>
      </c>
      <c r="G143" s="852">
        <v>2</v>
      </c>
      <c r="H143" s="852" t="s">
        <v>10</v>
      </c>
      <c r="I143" s="852" t="s">
        <v>11</v>
      </c>
      <c r="J143" s="852">
        <v>144</v>
      </c>
      <c r="K143" s="852" t="s">
        <v>8</v>
      </c>
      <c r="L143" s="5" t="s">
        <v>14</v>
      </c>
      <c r="M143" s="852"/>
      <c r="N143" s="22">
        <f>G143*J143</f>
        <v>288</v>
      </c>
      <c r="O143" s="1" t="s">
        <v>577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48"/>
      <c r="C144" s="9" t="s">
        <v>235</v>
      </c>
      <c r="D144" s="5"/>
      <c r="E144" s="5"/>
      <c r="F144" s="5" t="s">
        <v>9</v>
      </c>
      <c r="G144" s="852">
        <v>2</v>
      </c>
      <c r="H144" s="852" t="s">
        <v>10</v>
      </c>
      <c r="I144" s="852" t="s">
        <v>11</v>
      </c>
      <c r="J144" s="852">
        <v>144</v>
      </c>
      <c r="K144" s="852" t="s">
        <v>8</v>
      </c>
      <c r="L144" s="5" t="s">
        <v>14</v>
      </c>
      <c r="M144" s="852"/>
      <c r="N144" s="22">
        <f>G144*J144</f>
        <v>288</v>
      </c>
      <c r="O144" s="1" t="s">
        <v>577</v>
      </c>
      <c r="P144" s="38">
        <v>39000</v>
      </c>
      <c r="Q144" s="370">
        <f>N144*P144</f>
        <v>11232000</v>
      </c>
      <c r="R144" s="145"/>
      <c r="S144" s="517"/>
    </row>
    <row r="145" spans="1:21" s="129" customFormat="1" ht="17.100000000000001" customHeight="1" x14ac:dyDescent="0.2">
      <c r="A145" s="254"/>
      <c r="B145" s="848"/>
      <c r="C145" s="9" t="s">
        <v>27</v>
      </c>
      <c r="D145" s="5"/>
      <c r="E145" s="5"/>
      <c r="F145" s="5" t="s">
        <v>9</v>
      </c>
      <c r="G145" s="852">
        <v>2</v>
      </c>
      <c r="H145" s="852" t="s">
        <v>10</v>
      </c>
      <c r="I145" s="852" t="s">
        <v>11</v>
      </c>
      <c r="J145" s="852">
        <v>144</v>
      </c>
      <c r="K145" s="852" t="s">
        <v>8</v>
      </c>
      <c r="L145" s="5" t="s">
        <v>14</v>
      </c>
      <c r="M145" s="852"/>
      <c r="N145" s="22">
        <f>G145*J145</f>
        <v>288</v>
      </c>
      <c r="O145" s="1" t="s">
        <v>577</v>
      </c>
      <c r="P145" s="38">
        <v>5000</v>
      </c>
      <c r="Q145" s="370">
        <f>P145*N145</f>
        <v>1440000</v>
      </c>
      <c r="R145" s="145"/>
      <c r="S145" s="517"/>
    </row>
    <row r="146" spans="1:21" s="129" customFormat="1" ht="17.100000000000001" customHeight="1" x14ac:dyDescent="0.2">
      <c r="A146" s="254"/>
      <c r="B146" s="849"/>
      <c r="C146" s="9"/>
      <c r="D146" s="5"/>
      <c r="E146" s="5"/>
      <c r="F146" s="5"/>
      <c r="G146" s="852"/>
      <c r="H146" s="852"/>
      <c r="I146" s="852"/>
      <c r="J146" s="852"/>
      <c r="K146" s="852"/>
      <c r="L146" s="5"/>
      <c r="M146" s="852"/>
      <c r="N146" s="22"/>
      <c r="O146" s="1"/>
      <c r="P146" s="38"/>
      <c r="Q146" s="370"/>
      <c r="R146" s="145"/>
      <c r="S146" s="517"/>
    </row>
    <row r="147" spans="1:21" ht="17.100000000000001" customHeight="1" x14ac:dyDescent="0.2">
      <c r="A147" s="35"/>
      <c r="B147" s="5"/>
      <c r="C147" s="9"/>
      <c r="D147" s="5"/>
      <c r="E147" s="5"/>
      <c r="F147" s="5"/>
      <c r="G147" s="852"/>
      <c r="H147" s="852"/>
      <c r="I147" s="852"/>
      <c r="J147" s="852"/>
      <c r="K147" s="852"/>
      <c r="L147" s="5"/>
      <c r="M147" s="56"/>
      <c r="N147" s="22"/>
      <c r="O147" s="35"/>
      <c r="P147" s="38"/>
      <c r="Q147" s="408"/>
      <c r="R147" s="853"/>
      <c r="S147" s="420"/>
    </row>
    <row r="148" spans="1:21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53"/>
      <c r="S148" s="420"/>
    </row>
    <row r="149" spans="1:21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53"/>
      <c r="S149" s="420"/>
    </row>
    <row r="150" spans="1:21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53"/>
      <c r="S150" s="420"/>
    </row>
    <row r="151" spans="1:21" ht="17.100000000000001" customHeight="1" x14ac:dyDescent="0.2">
      <c r="A151" s="60" t="s">
        <v>51</v>
      </c>
      <c r="B151" s="253" t="s">
        <v>52</v>
      </c>
      <c r="C151" s="856"/>
      <c r="D151" s="856"/>
      <c r="E151" s="856"/>
      <c r="F151" s="856"/>
      <c r="G151" s="856"/>
      <c r="H151" s="856"/>
      <c r="I151" s="856"/>
      <c r="J151" s="856"/>
      <c r="K151" s="856"/>
      <c r="L151" s="856"/>
      <c r="M151" s="856"/>
      <c r="N151" s="46"/>
      <c r="O151" s="280"/>
      <c r="P151" s="46"/>
      <c r="Q151" s="356">
        <f>Q152</f>
        <v>40640000</v>
      </c>
      <c r="R151" s="853"/>
      <c r="S151" s="420"/>
    </row>
    <row r="152" spans="1:21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53"/>
      <c r="S152" s="420"/>
    </row>
    <row r="153" spans="1:21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21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21" s="129" customFormat="1" ht="17.100000000000001" customHeight="1" x14ac:dyDescent="0.2">
      <c r="A155" s="27"/>
      <c r="B155" s="49"/>
      <c r="C155" s="49" t="s">
        <v>338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21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21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21" x14ac:dyDescent="0.2">
      <c r="A158" s="27"/>
      <c r="B158" s="49"/>
      <c r="C158" s="52"/>
      <c r="D158" s="49"/>
      <c r="E158" s="25"/>
      <c r="F158" s="45"/>
      <c r="G158" s="45"/>
      <c r="H158" s="45"/>
      <c r="I158" s="45"/>
      <c r="J158" s="45"/>
      <c r="K158" s="45"/>
      <c r="L158" s="45"/>
      <c r="M158" s="45"/>
      <c r="N158" s="44"/>
      <c r="O158" s="51"/>
      <c r="P158" s="50"/>
      <c r="Q158" s="382"/>
      <c r="R158" s="463"/>
    </row>
    <row r="159" spans="1:21" s="129" customFormat="1" ht="10.5" customHeight="1" x14ac:dyDescent="0.2">
      <c r="A159" s="27"/>
      <c r="B159" s="49"/>
      <c r="C159" s="49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8"/>
      <c r="O159" s="68"/>
      <c r="P159" s="266"/>
      <c r="Q159" s="382"/>
      <c r="R159" s="145"/>
      <c r="S159" s="517"/>
      <c r="T159" s="543"/>
      <c r="U159" s="517"/>
    </row>
    <row r="160" spans="1:21" ht="16.5" customHeight="1" x14ac:dyDescent="0.2">
      <c r="A160" s="27"/>
      <c r="B160" s="1102" t="s">
        <v>204</v>
      </c>
      <c r="C160" s="1103"/>
      <c r="D160" s="1103"/>
      <c r="E160" s="1103"/>
      <c r="F160" s="1103"/>
      <c r="G160" s="1103"/>
      <c r="H160" s="1103"/>
      <c r="I160" s="1103"/>
      <c r="J160" s="1103"/>
      <c r="K160" s="1103"/>
      <c r="L160" s="1103"/>
      <c r="M160" s="1104"/>
      <c r="N160" s="43"/>
      <c r="O160" s="51"/>
      <c r="P160" s="50"/>
      <c r="Q160" s="375">
        <f>Q148+Q113+Q88+Q21+Q12</f>
        <v>242778000</v>
      </c>
      <c r="R160" s="463"/>
      <c r="S160" s="326"/>
    </row>
    <row r="161" ht="9" customHeight="1" x14ac:dyDescent="0.2"/>
    <row r="164" ht="6.75" customHeight="1" x14ac:dyDescent="0.2"/>
    <row r="166" ht="4.5" customHeight="1" x14ac:dyDescent="0.2"/>
    <row r="168" ht="6" customHeight="1" x14ac:dyDescent="0.2"/>
  </sheetData>
  <mergeCells count="17">
    <mergeCell ref="B17:L17"/>
    <mergeCell ref="R9:R10"/>
    <mergeCell ref="B160:M160"/>
    <mergeCell ref="B11:M11"/>
    <mergeCell ref="B93:L93"/>
    <mergeCell ref="B108:L108"/>
    <mergeCell ref="B139:L139"/>
    <mergeCell ref="B25:F25"/>
    <mergeCell ref="B118:L118"/>
    <mergeCell ref="B122:M122"/>
    <mergeCell ref="B130:L130"/>
    <mergeCell ref="A6:Q6"/>
    <mergeCell ref="A7:Q7"/>
    <mergeCell ref="A9:A10"/>
    <mergeCell ref="B9:M10"/>
    <mergeCell ref="N9:N10"/>
    <mergeCell ref="Q9:Q10"/>
  </mergeCells>
  <pageMargins left="1.2204724409448819" right="0" top="0.94488188976377963" bottom="0.94488188976377963" header="0.31496062992125984" footer="0.31496062992125984"/>
  <pageSetup paperSize="5" scale="88" orientation="landscape" horizontalDpi="4294967294" r:id="rId1"/>
  <rowBreaks count="2" manualBreakCount="2">
    <brk id="126" max="18" man="1"/>
    <brk id="170" max="18" man="1"/>
  </row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159"/>
  <sheetViews>
    <sheetView view="pageBreakPreview" zoomScaleNormal="100" zoomScaleSheetLayoutView="100" workbookViewId="0">
      <selection activeCell="R18" sqref="R18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9.140625" customWidth="1"/>
    <col min="19" max="19" width="12.7109375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79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ht="17.100000000000001" customHeight="1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13770000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13770000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13770000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13770000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13770000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13770000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287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9</v>
      </c>
      <c r="O19" s="450" t="s">
        <v>15</v>
      </c>
      <c r="P19" s="16">
        <v>1530000</v>
      </c>
      <c r="Q19" s="366">
        <f t="shared" ref="Q19" si="0">N19*P19</f>
        <v>13770000</v>
      </c>
      <c r="R19" s="531"/>
      <c r="S19" s="420"/>
      <c r="T19" s="544"/>
      <c r="U19" s="420"/>
      <c r="V19">
        <v>3</v>
      </c>
    </row>
    <row r="20" spans="1:22" s="129" customFormat="1" ht="17.100000000000001" customHeight="1" x14ac:dyDescent="0.2">
      <c r="A20" s="27"/>
      <c r="B20" s="49"/>
      <c r="C20" s="49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8"/>
      <c r="O20" s="28"/>
      <c r="P20" s="28"/>
      <c r="Q20" s="382"/>
      <c r="R20" s="145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33492000</v>
      </c>
      <c r="R21" s="421"/>
      <c r="S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9020000</v>
      </c>
      <c r="R22" s="431"/>
      <c r="S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9020000</v>
      </c>
      <c r="R23" s="423"/>
      <c r="S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869"/>
      <c r="D24" s="869"/>
      <c r="E24" s="869"/>
      <c r="F24" s="869"/>
      <c r="G24" s="869"/>
      <c r="H24" s="869"/>
      <c r="I24" s="869"/>
      <c r="J24" s="869"/>
      <c r="K24" s="869"/>
      <c r="L24" s="869"/>
      <c r="M24" s="869"/>
      <c r="N24" s="46"/>
      <c r="O24" s="46"/>
      <c r="P24" s="46"/>
      <c r="Q24" s="356">
        <f>Q25+Q30+Q35</f>
        <v>9020000</v>
      </c>
      <c r="R24" s="424"/>
      <c r="S24" s="873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71"/>
      <c r="H25" s="871"/>
      <c r="I25" s="871"/>
      <c r="J25" s="871"/>
      <c r="K25" s="871"/>
      <c r="L25" s="871"/>
      <c r="M25" s="871"/>
      <c r="N25" s="137"/>
      <c r="O25" s="137"/>
      <c r="P25" s="137"/>
      <c r="Q25" s="357">
        <f>Q26</f>
        <v>2400000</v>
      </c>
      <c r="R25" s="145"/>
      <c r="S25" s="517"/>
    </row>
    <row r="26" spans="1:22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2400000</v>
      </c>
      <c r="R26" s="454" t="s">
        <v>571</v>
      </c>
      <c r="S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2400000</v>
      </c>
      <c r="R27" s="865"/>
      <c r="S27" s="420"/>
    </row>
    <row r="28" spans="1:22" ht="17.100000000000001" customHeight="1" x14ac:dyDescent="0.2">
      <c r="A28" s="44"/>
      <c r="B28" s="25"/>
      <c r="C28" s="9" t="s">
        <v>740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200000</v>
      </c>
      <c r="Q28" s="390">
        <f>N28*P28</f>
        <v>2400000</v>
      </c>
      <c r="R28" s="865"/>
      <c r="S28" s="420"/>
    </row>
    <row r="29" spans="1:22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65"/>
      <c r="S29" s="420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71"/>
      <c r="F30" s="871"/>
      <c r="G30" s="871"/>
      <c r="H30" s="871"/>
      <c r="I30" s="871"/>
      <c r="J30" s="871"/>
      <c r="K30" s="871"/>
      <c r="L30" s="871"/>
      <c r="M30" s="871"/>
      <c r="N30" s="67"/>
      <c r="O30" s="67"/>
      <c r="P30" s="67"/>
      <c r="Q30" s="375">
        <f>Q31</f>
        <v>5000000</v>
      </c>
      <c r="R30" s="145"/>
      <c r="S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22" s="54" customFormat="1" ht="17.100000000000001" customHeight="1" x14ac:dyDescent="0.2">
      <c r="A32" s="68"/>
      <c r="B32" s="49" t="s">
        <v>19</v>
      </c>
      <c r="C32" s="52" t="s">
        <v>670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740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65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71"/>
      <c r="F35" s="871"/>
      <c r="G35" s="871"/>
      <c r="H35" s="871"/>
      <c r="I35" s="871"/>
      <c r="J35" s="871"/>
      <c r="K35" s="871"/>
      <c r="L35" s="871"/>
      <c r="M35" s="871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65"/>
      <c r="S37" s="420"/>
    </row>
    <row r="38" spans="1:19" s="54" customFormat="1" ht="17.100000000000001" customHeight="1" x14ac:dyDescent="0.2">
      <c r="A38" s="68"/>
      <c r="B38" s="49"/>
      <c r="C38" s="9" t="s">
        <v>740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6118000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6118000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6118000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71"/>
      <c r="F43" s="871"/>
      <c r="G43" s="871"/>
      <c r="H43" s="871"/>
      <c r="I43" s="871"/>
      <c r="J43" s="871"/>
      <c r="K43" s="871"/>
      <c r="L43" s="871"/>
      <c r="M43" s="871"/>
      <c r="N43" s="67"/>
      <c r="O43" s="67"/>
      <c r="P43" s="67"/>
      <c r="Q43" s="375">
        <f>Q44</f>
        <v>6118000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6118000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1890000</v>
      </c>
      <c r="R45" s="865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1890000</v>
      </c>
      <c r="R46" s="865"/>
      <c r="S46" s="420"/>
    </row>
    <row r="47" spans="1:19" s="54" customFormat="1" ht="17.100000000000001" customHeight="1" x14ac:dyDescent="0.2">
      <c r="A47" s="68"/>
      <c r="B47" s="49"/>
      <c r="C47" s="9" t="s">
        <v>740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14</v>
      </c>
      <c r="O47" s="51" t="s">
        <v>38</v>
      </c>
      <c r="P47" s="48">
        <v>135000</v>
      </c>
      <c r="Q47" s="392">
        <f>N47*P47</f>
        <v>1890000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65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65"/>
      <c r="S49" s="420"/>
    </row>
    <row r="50" spans="1:19" s="54" customFormat="1" ht="17.100000000000001" customHeight="1" x14ac:dyDescent="0.2">
      <c r="A50" s="68"/>
      <c r="B50" s="49"/>
      <c r="C50" s="9" t="s">
        <v>740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6118000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6118000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6118000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71"/>
      <c r="F55" s="871"/>
      <c r="G55" s="871"/>
      <c r="H55" s="871"/>
      <c r="I55" s="871"/>
      <c r="J55" s="871"/>
      <c r="K55" s="871"/>
      <c r="L55" s="871"/>
      <c r="M55" s="871"/>
      <c r="N55" s="67"/>
      <c r="O55" s="67"/>
      <c r="P55" s="67"/>
      <c r="Q55" s="375">
        <f>Q56</f>
        <v>6118000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6118000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1890000</v>
      </c>
      <c r="R57" s="865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1890000</v>
      </c>
      <c r="R58" s="865"/>
      <c r="S58" s="420"/>
    </row>
    <row r="59" spans="1:19" s="54" customFormat="1" ht="17.100000000000001" customHeight="1" x14ac:dyDescent="0.2">
      <c r="A59" s="68"/>
      <c r="B59" s="49"/>
      <c r="C59" s="9" t="s">
        <v>740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14</v>
      </c>
      <c r="O59" s="51" t="s">
        <v>38</v>
      </c>
      <c r="P59" s="48">
        <v>135000</v>
      </c>
      <c r="Q59" s="392">
        <f>N59*P59</f>
        <v>1890000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65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65"/>
      <c r="S61" s="420"/>
    </row>
    <row r="62" spans="1:19" s="54" customFormat="1" ht="17.100000000000001" customHeight="1" x14ac:dyDescent="0.2">
      <c r="A62" s="68"/>
      <c r="B62" s="49"/>
      <c r="C62" s="9" t="s">
        <v>740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6118000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6118000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6118000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71"/>
      <c r="F67" s="871"/>
      <c r="G67" s="871"/>
      <c r="H67" s="871"/>
      <c r="I67" s="871"/>
      <c r="J67" s="871"/>
      <c r="K67" s="871"/>
      <c r="L67" s="871"/>
      <c r="M67" s="871"/>
      <c r="N67" s="67"/>
      <c r="O67" s="67"/>
      <c r="P67" s="67"/>
      <c r="Q67" s="375">
        <f>Q68</f>
        <v>6118000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6118000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1890000</v>
      </c>
      <c r="R69" s="865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1890000</v>
      </c>
      <c r="R70" s="865"/>
      <c r="S70" s="420"/>
    </row>
    <row r="71" spans="1:19" s="54" customFormat="1" ht="17.100000000000001" customHeight="1" x14ac:dyDescent="0.2">
      <c r="A71" s="68"/>
      <c r="B71" s="49"/>
      <c r="C71" s="9" t="s">
        <v>740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14</v>
      </c>
      <c r="O71" s="51" t="s">
        <v>38</v>
      </c>
      <c r="P71" s="48">
        <v>135000</v>
      </c>
      <c r="Q71" s="392">
        <f>N71*P71</f>
        <v>1890000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65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65"/>
      <c r="S73" s="420"/>
    </row>
    <row r="74" spans="1:19" s="54" customFormat="1" ht="17.100000000000001" customHeight="1" x14ac:dyDescent="0.2">
      <c r="A74" s="68"/>
      <c r="B74" s="49"/>
      <c r="C74" s="9" t="s">
        <v>740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65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6118000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6118000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6118000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71"/>
      <c r="F79" s="871"/>
      <c r="G79" s="871"/>
      <c r="H79" s="871"/>
      <c r="I79" s="871"/>
      <c r="J79" s="871"/>
      <c r="K79" s="871"/>
      <c r="L79" s="871"/>
      <c r="M79" s="871"/>
      <c r="N79" s="67"/>
      <c r="O79" s="67"/>
      <c r="P79" s="67"/>
      <c r="Q79" s="375">
        <f>Q80</f>
        <v>6118000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6118000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1890000</v>
      </c>
      <c r="R81" s="865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1890000</v>
      </c>
      <c r="R82" s="865"/>
      <c r="S82" s="420"/>
    </row>
    <row r="83" spans="1:19" s="54" customFormat="1" ht="17.100000000000001" customHeight="1" x14ac:dyDescent="0.2">
      <c r="A83" s="68"/>
      <c r="B83" s="49"/>
      <c r="C83" s="9" t="s">
        <v>740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14</v>
      </c>
      <c r="O83" s="51" t="s">
        <v>38</v>
      </c>
      <c r="P83" s="48">
        <v>135000</v>
      </c>
      <c r="Q83" s="392">
        <f>N83*P83</f>
        <v>1890000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65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65"/>
      <c r="S85" s="420"/>
    </row>
    <row r="86" spans="1:19" s="54" customFormat="1" ht="17.100000000000001" customHeight="1" x14ac:dyDescent="0.2">
      <c r="A86" s="68"/>
      <c r="B86" s="49"/>
      <c r="C86" s="9" t="s">
        <v>740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65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15428000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15428000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15428000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69"/>
      <c r="D91" s="869"/>
      <c r="E91" s="869"/>
      <c r="F91" s="869"/>
      <c r="G91" s="869"/>
      <c r="H91" s="869"/>
      <c r="I91" s="869"/>
      <c r="J91" s="869"/>
      <c r="K91" s="869"/>
      <c r="L91" s="869"/>
      <c r="M91" s="869"/>
      <c r="N91" s="46"/>
      <c r="O91" s="46"/>
      <c r="P91" s="46"/>
      <c r="Q91" s="356">
        <f>Q92+Q107</f>
        <v>15428000</v>
      </c>
      <c r="R91" s="424"/>
      <c r="S91" s="873"/>
    </row>
    <row r="92" spans="1:19" s="129" customFormat="1" ht="17.100000000000001" customHeight="1" x14ac:dyDescent="0.2">
      <c r="A92" s="870" t="s">
        <v>314</v>
      </c>
      <c r="B92" s="861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7364000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7364000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4204000</v>
      </c>
      <c r="R94" s="865"/>
      <c r="S94" s="420"/>
    </row>
    <row r="95" spans="1:19" ht="17.100000000000001" customHeight="1" x14ac:dyDescent="0.2">
      <c r="A95" s="27"/>
      <c r="B95" s="49" t="s">
        <v>26</v>
      </c>
      <c r="C95" s="49" t="s">
        <v>79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4204000</v>
      </c>
      <c r="R95" s="865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2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38</v>
      </c>
      <c r="O96" s="51" t="s">
        <v>24</v>
      </c>
      <c r="P96" s="50">
        <v>22000</v>
      </c>
      <c r="Q96" s="382">
        <f>N96*P96</f>
        <v>836000</v>
      </c>
      <c r="R96" s="865"/>
      <c r="S96" s="420"/>
    </row>
    <row r="97" spans="1:19" ht="17.100000000000001" customHeight="1" x14ac:dyDescent="0.2">
      <c r="A97" s="27"/>
      <c r="B97" s="25"/>
      <c r="C97" s="29" t="s">
        <v>235</v>
      </c>
      <c r="D97" s="49" t="s">
        <v>118</v>
      </c>
      <c r="E97" s="45">
        <v>2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38</v>
      </c>
      <c r="O97" s="51" t="s">
        <v>24</v>
      </c>
      <c r="P97" s="50">
        <v>31000</v>
      </c>
      <c r="Q97" s="382">
        <f>N97*P97</f>
        <v>1178000</v>
      </c>
      <c r="R97" s="865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2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38</v>
      </c>
      <c r="O98" s="51" t="s">
        <v>24</v>
      </c>
      <c r="P98" s="50">
        <v>5000</v>
      </c>
      <c r="Q98" s="382">
        <f>N98*P98</f>
        <v>190000</v>
      </c>
      <c r="R98" s="865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65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3160000</v>
      </c>
      <c r="R100" s="865"/>
      <c r="S100" s="420"/>
    </row>
    <row r="101" spans="1:19" ht="17.100000000000001" customHeight="1" x14ac:dyDescent="0.2">
      <c r="A101" s="27"/>
      <c r="B101" s="49" t="s">
        <v>26</v>
      </c>
      <c r="C101" s="49" t="s">
        <v>79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3160000</v>
      </c>
      <c r="R101" s="865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2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20</v>
      </c>
      <c r="O102" s="51" t="s">
        <v>24</v>
      </c>
      <c r="P102" s="50">
        <v>22000</v>
      </c>
      <c r="Q102" s="382">
        <f>N102*P102</f>
        <v>440000</v>
      </c>
      <c r="R102" s="865"/>
      <c r="S102" s="420"/>
    </row>
    <row r="103" spans="1:19" ht="17.100000000000001" customHeight="1" x14ac:dyDescent="0.2">
      <c r="A103" s="27"/>
      <c r="B103" s="25"/>
      <c r="C103" s="29" t="s">
        <v>235</v>
      </c>
      <c r="D103" s="49" t="s">
        <v>118</v>
      </c>
      <c r="E103" s="45">
        <v>2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20</v>
      </c>
      <c r="O103" s="51" t="s">
        <v>24</v>
      </c>
      <c r="P103" s="50">
        <v>31000</v>
      </c>
      <c r="Q103" s="382">
        <f>N103*P103</f>
        <v>620000</v>
      </c>
      <c r="R103" s="865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2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20</v>
      </c>
      <c r="O104" s="51" t="s">
        <v>24</v>
      </c>
      <c r="P104" s="50">
        <v>5000</v>
      </c>
      <c r="Q104" s="382">
        <f>N104*P104</f>
        <v>100000</v>
      </c>
      <c r="R104" s="865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366</v>
      </c>
      <c r="P105" s="50">
        <v>2000000</v>
      </c>
      <c r="Q105" s="382">
        <f>N105*P105</f>
        <v>2000000</v>
      </c>
      <c r="R105" s="865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65"/>
      <c r="S106" s="420"/>
    </row>
    <row r="107" spans="1:19" s="129" customFormat="1" ht="17.100000000000001" customHeight="1" x14ac:dyDescent="0.2">
      <c r="A107" s="870" t="s">
        <v>799</v>
      </c>
      <c r="B107" s="256" t="s">
        <v>800</v>
      </c>
      <c r="C107" s="141"/>
      <c r="D107" s="65"/>
      <c r="E107" s="871"/>
      <c r="F107" s="871"/>
      <c r="G107" s="871"/>
      <c r="H107" s="871"/>
      <c r="I107" s="871"/>
      <c r="J107" s="871"/>
      <c r="K107" s="871"/>
      <c r="L107" s="871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64"/>
      <c r="E109" s="864"/>
      <c r="F109" s="864"/>
      <c r="G109" s="864"/>
      <c r="H109" s="864"/>
      <c r="I109" s="864"/>
      <c r="J109" s="864"/>
      <c r="K109" s="864"/>
      <c r="L109" s="864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64"/>
      <c r="E110" s="864"/>
      <c r="F110" s="864"/>
      <c r="G110" s="864"/>
      <c r="H110" s="864"/>
      <c r="I110" s="864"/>
      <c r="J110" s="864"/>
      <c r="K110" s="864"/>
      <c r="L110" s="864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63"/>
      <c r="C111" s="9" t="s">
        <v>911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64"/>
      <c r="L111" s="864"/>
      <c r="M111" s="65"/>
      <c r="N111" s="439">
        <f t="shared" ref="N111" si="3">E111*H111</f>
        <v>192</v>
      </c>
      <c r="O111" s="51" t="s">
        <v>577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64"/>
      <c r="C112" s="9"/>
      <c r="D112" s="49"/>
      <c r="E112" s="49"/>
      <c r="F112" s="49"/>
      <c r="G112" s="49"/>
      <c r="H112" s="49"/>
      <c r="I112" s="455"/>
      <c r="J112" s="49"/>
      <c r="K112" s="864"/>
      <c r="L112" s="864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139448000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120440000</v>
      </c>
      <c r="R114" s="865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82840000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82840000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66" t="s">
        <v>849</v>
      </c>
      <c r="C117" s="872"/>
      <c r="D117" s="872"/>
      <c r="E117" s="872"/>
      <c r="F117" s="872"/>
      <c r="G117" s="872"/>
      <c r="H117" s="872"/>
      <c r="I117" s="872"/>
      <c r="J117" s="872"/>
      <c r="K117" s="872"/>
      <c r="L117" s="872"/>
      <c r="M117" s="872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740</v>
      </c>
      <c r="D120" s="5"/>
      <c r="E120" s="42"/>
      <c r="F120" s="5"/>
      <c r="G120" s="868"/>
      <c r="H120" s="868"/>
      <c r="I120" s="868"/>
      <c r="J120" s="868"/>
      <c r="K120" s="868"/>
      <c r="L120" s="868"/>
      <c r="M120" s="868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68"/>
      <c r="H121" s="868"/>
      <c r="I121" s="868"/>
      <c r="J121" s="868"/>
      <c r="K121" s="868"/>
      <c r="L121" s="868"/>
      <c r="M121" s="868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51240000</v>
      </c>
      <c r="R122" s="865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51240000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67" t="s">
        <v>19</v>
      </c>
      <c r="C124" s="2" t="s">
        <v>31</v>
      </c>
      <c r="D124" s="2"/>
      <c r="E124" s="5"/>
      <c r="F124" s="868"/>
      <c r="G124" s="868"/>
      <c r="H124" s="868"/>
      <c r="I124" s="868"/>
      <c r="J124" s="868"/>
      <c r="K124" s="868"/>
      <c r="L124" s="868"/>
      <c r="M124" s="868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67"/>
      <c r="C125" s="9" t="s">
        <v>740</v>
      </c>
      <c r="D125" s="2"/>
      <c r="E125" s="5"/>
      <c r="F125" s="5" t="s">
        <v>9</v>
      </c>
      <c r="G125" s="868">
        <v>2</v>
      </c>
      <c r="H125" s="868" t="s">
        <v>10</v>
      </c>
      <c r="I125" s="868" t="s">
        <v>11</v>
      </c>
      <c r="J125" s="868">
        <v>366</v>
      </c>
      <c r="K125" s="868" t="s">
        <v>12</v>
      </c>
      <c r="L125" s="5" t="s">
        <v>14</v>
      </c>
      <c r="M125" s="868"/>
      <c r="N125" s="22">
        <f>G125*J125</f>
        <v>732</v>
      </c>
      <c r="O125" s="1" t="s">
        <v>16</v>
      </c>
      <c r="P125" s="22">
        <v>70000</v>
      </c>
      <c r="Q125" s="406">
        <f>N125*P125</f>
        <v>51240000</v>
      </c>
      <c r="R125" s="865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68"/>
      <c r="H126" s="868"/>
      <c r="I126" s="868"/>
      <c r="J126" s="868"/>
      <c r="K126" s="868"/>
      <c r="L126" s="868"/>
      <c r="M126" s="868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1011"/>
      <c r="D128" s="1011"/>
      <c r="E128" s="1011"/>
      <c r="F128" s="1011"/>
      <c r="G128" s="1011"/>
      <c r="H128" s="1011"/>
      <c r="I128" s="1011"/>
      <c r="J128" s="1011"/>
      <c r="K128" s="1011"/>
      <c r="L128" s="1011"/>
      <c r="M128" s="1011"/>
      <c r="N128" s="46"/>
      <c r="O128" s="46"/>
      <c r="P128" s="46"/>
      <c r="Q128" s="356">
        <f>Q129</f>
        <v>37600000</v>
      </c>
      <c r="R128" s="1009"/>
      <c r="S128" s="420"/>
    </row>
    <row r="129" spans="1:19" s="54" customFormat="1" ht="17.100000000000001" customHeight="1" x14ac:dyDescent="0.2">
      <c r="A129" s="128" t="s">
        <v>61</v>
      </c>
      <c r="B129" s="866" t="s">
        <v>902</v>
      </c>
      <c r="C129" s="872"/>
      <c r="D129" s="872"/>
      <c r="E129" s="872"/>
      <c r="F129" s="872"/>
      <c r="G129" s="872"/>
      <c r="H129" s="872"/>
      <c r="I129" s="872"/>
      <c r="J129" s="872"/>
      <c r="K129" s="872"/>
      <c r="L129" s="872"/>
      <c r="M129" s="872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740</v>
      </c>
      <c r="D132" s="5"/>
      <c r="E132" s="42"/>
      <c r="F132" s="5"/>
      <c r="G132" s="868"/>
      <c r="H132" s="868"/>
      <c r="I132" s="868"/>
      <c r="J132" s="868"/>
      <c r="K132" s="868"/>
      <c r="L132" s="868"/>
      <c r="M132" s="868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68"/>
      <c r="H133" s="868"/>
      <c r="I133" s="868"/>
      <c r="J133" s="868"/>
      <c r="K133" s="868"/>
      <c r="L133" s="868"/>
      <c r="M133" s="868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68"/>
      <c r="C134" s="9"/>
      <c r="D134" s="2"/>
      <c r="E134" s="5"/>
      <c r="F134" s="5"/>
      <c r="G134" s="868"/>
      <c r="H134" s="868"/>
      <c r="I134" s="868"/>
      <c r="J134" s="868"/>
      <c r="K134" s="868"/>
      <c r="L134" s="5"/>
      <c r="M134" s="868"/>
      <c r="N134" s="22"/>
      <c r="O134" s="1"/>
      <c r="P134" s="22"/>
      <c r="Q134" s="406"/>
      <c r="R134" s="865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65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69"/>
      <c r="D137" s="869"/>
      <c r="E137" s="869"/>
      <c r="F137" s="869"/>
      <c r="G137" s="869"/>
      <c r="H137" s="869"/>
      <c r="I137" s="869"/>
      <c r="J137" s="869"/>
      <c r="K137" s="869"/>
      <c r="L137" s="869"/>
      <c r="M137" s="869"/>
      <c r="N137" s="46"/>
      <c r="O137" s="46"/>
      <c r="P137" s="46"/>
      <c r="Q137" s="356">
        <f>Q138</f>
        <v>19008000</v>
      </c>
      <c r="R137" s="865"/>
      <c r="S137" s="420"/>
    </row>
    <row r="138" spans="1:19" s="61" customFormat="1" ht="17.100000000000001" customHeight="1" x14ac:dyDescent="0.2">
      <c r="A138" s="137" t="s">
        <v>799</v>
      </c>
      <c r="B138" s="862" t="s">
        <v>800</v>
      </c>
      <c r="C138" s="871"/>
      <c r="D138" s="871"/>
      <c r="E138" s="871"/>
      <c r="F138" s="871"/>
      <c r="G138" s="871"/>
      <c r="H138" s="871"/>
      <c r="I138" s="871"/>
      <c r="J138" s="871"/>
      <c r="K138" s="871"/>
      <c r="L138" s="871"/>
      <c r="M138" s="871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64"/>
      <c r="E140" s="864"/>
      <c r="F140" s="864"/>
      <c r="G140" s="864"/>
      <c r="H140" s="864"/>
      <c r="I140" s="864"/>
      <c r="J140" s="864"/>
      <c r="K140" s="864"/>
      <c r="L140" s="864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63"/>
      <c r="C141" s="2" t="s">
        <v>671</v>
      </c>
      <c r="D141" s="864"/>
      <c r="E141" s="864"/>
      <c r="F141" s="864"/>
      <c r="G141" s="864"/>
      <c r="H141" s="864"/>
      <c r="I141" s="864"/>
      <c r="J141" s="864"/>
      <c r="K141" s="864"/>
      <c r="L141" s="864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63"/>
      <c r="C142" s="2" t="s">
        <v>335</v>
      </c>
      <c r="D142" s="864"/>
      <c r="E142" s="864"/>
      <c r="F142" s="864"/>
      <c r="G142" s="864"/>
      <c r="H142" s="864"/>
      <c r="I142" s="864"/>
      <c r="J142" s="864"/>
      <c r="K142" s="864"/>
      <c r="L142" s="864"/>
      <c r="M142" s="45"/>
      <c r="N142" s="865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63"/>
      <c r="C143" s="9" t="s">
        <v>18</v>
      </c>
      <c r="D143" s="5"/>
      <c r="E143" s="5"/>
      <c r="F143" s="5" t="s">
        <v>9</v>
      </c>
      <c r="G143" s="868">
        <v>2</v>
      </c>
      <c r="H143" s="868" t="s">
        <v>10</v>
      </c>
      <c r="I143" s="868" t="s">
        <v>11</v>
      </c>
      <c r="J143" s="868">
        <v>144</v>
      </c>
      <c r="K143" s="868" t="s">
        <v>8</v>
      </c>
      <c r="L143" s="5" t="s">
        <v>14</v>
      </c>
      <c r="M143" s="868"/>
      <c r="N143" s="22">
        <f>G143*J143</f>
        <v>288</v>
      </c>
      <c r="O143" s="1" t="s">
        <v>577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63"/>
      <c r="C144" s="9" t="s">
        <v>235</v>
      </c>
      <c r="D144" s="5"/>
      <c r="E144" s="5"/>
      <c r="F144" s="5" t="s">
        <v>9</v>
      </c>
      <c r="G144" s="868">
        <v>2</v>
      </c>
      <c r="H144" s="868" t="s">
        <v>10</v>
      </c>
      <c r="I144" s="868" t="s">
        <v>11</v>
      </c>
      <c r="J144" s="868">
        <v>144</v>
      </c>
      <c r="K144" s="868" t="s">
        <v>8</v>
      </c>
      <c r="L144" s="5" t="s">
        <v>14</v>
      </c>
      <c r="M144" s="868"/>
      <c r="N144" s="22">
        <f>G144*J144</f>
        <v>288</v>
      </c>
      <c r="O144" s="1" t="s">
        <v>577</v>
      </c>
      <c r="P144" s="38">
        <v>39000</v>
      </c>
      <c r="Q144" s="370">
        <f>N144*P144</f>
        <v>11232000</v>
      </c>
      <c r="R144" s="145"/>
      <c r="S144" s="517"/>
    </row>
    <row r="145" spans="1:21" s="129" customFormat="1" ht="17.100000000000001" customHeight="1" x14ac:dyDescent="0.2">
      <c r="A145" s="254"/>
      <c r="B145" s="863"/>
      <c r="C145" s="9" t="s">
        <v>27</v>
      </c>
      <c r="D145" s="5"/>
      <c r="E145" s="5"/>
      <c r="F145" s="5" t="s">
        <v>9</v>
      </c>
      <c r="G145" s="868">
        <v>2</v>
      </c>
      <c r="H145" s="868" t="s">
        <v>10</v>
      </c>
      <c r="I145" s="868" t="s">
        <v>11</v>
      </c>
      <c r="J145" s="868">
        <v>144</v>
      </c>
      <c r="K145" s="868" t="s">
        <v>8</v>
      </c>
      <c r="L145" s="5" t="s">
        <v>14</v>
      </c>
      <c r="M145" s="868"/>
      <c r="N145" s="22">
        <f>G145*J145</f>
        <v>288</v>
      </c>
      <c r="O145" s="1" t="s">
        <v>577</v>
      </c>
      <c r="P145" s="38">
        <v>5000</v>
      </c>
      <c r="Q145" s="370">
        <f>P145*N145</f>
        <v>1440000</v>
      </c>
      <c r="R145" s="145"/>
      <c r="S145" s="517"/>
    </row>
    <row r="146" spans="1:21" s="129" customFormat="1" ht="17.100000000000001" customHeight="1" x14ac:dyDescent="0.2">
      <c r="A146" s="254"/>
      <c r="B146" s="864"/>
      <c r="C146" s="9"/>
      <c r="D146" s="5"/>
      <c r="E146" s="5"/>
      <c r="F146" s="5"/>
      <c r="G146" s="868"/>
      <c r="H146" s="868"/>
      <c r="I146" s="868"/>
      <c r="J146" s="868"/>
      <c r="K146" s="868"/>
      <c r="L146" s="5"/>
      <c r="M146" s="868"/>
      <c r="N146" s="22"/>
      <c r="O146" s="1"/>
      <c r="P146" s="38"/>
      <c r="Q146" s="370"/>
      <c r="R146" s="145"/>
      <c r="S146" s="517"/>
    </row>
    <row r="147" spans="1:21" ht="17.100000000000001" customHeight="1" x14ac:dyDescent="0.2">
      <c r="A147" s="35"/>
      <c r="B147" s="5"/>
      <c r="C147" s="9"/>
      <c r="D147" s="5"/>
      <c r="E147" s="5"/>
      <c r="F147" s="5"/>
      <c r="G147" s="868"/>
      <c r="H147" s="868"/>
      <c r="I147" s="868"/>
      <c r="J147" s="868"/>
      <c r="K147" s="868"/>
      <c r="L147" s="5"/>
      <c r="M147" s="56"/>
      <c r="N147" s="22"/>
      <c r="O147" s="35"/>
      <c r="P147" s="38"/>
      <c r="Q147" s="408"/>
      <c r="R147" s="865"/>
      <c r="S147" s="420"/>
    </row>
    <row r="148" spans="1:21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65"/>
      <c r="S148" s="420"/>
    </row>
    <row r="149" spans="1:21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65"/>
      <c r="S149" s="420"/>
    </row>
    <row r="150" spans="1:21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65"/>
      <c r="S150" s="420"/>
    </row>
    <row r="151" spans="1:21" ht="17.100000000000001" customHeight="1" x14ac:dyDescent="0.2">
      <c r="A151" s="60" t="s">
        <v>51</v>
      </c>
      <c r="B151" s="253" t="s">
        <v>52</v>
      </c>
      <c r="C151" s="869"/>
      <c r="D151" s="869"/>
      <c r="E151" s="869"/>
      <c r="F151" s="869"/>
      <c r="G151" s="869"/>
      <c r="H151" s="869"/>
      <c r="I151" s="869"/>
      <c r="J151" s="869"/>
      <c r="K151" s="869"/>
      <c r="L151" s="869"/>
      <c r="M151" s="869"/>
      <c r="N151" s="46"/>
      <c r="O151" s="280"/>
      <c r="P151" s="46"/>
      <c r="Q151" s="356">
        <f>Q152</f>
        <v>40640000</v>
      </c>
      <c r="R151" s="865"/>
      <c r="S151" s="420"/>
    </row>
    <row r="152" spans="1:21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65"/>
      <c r="S152" s="420"/>
    </row>
    <row r="153" spans="1:21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21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21" s="129" customFormat="1" ht="17.100000000000001" customHeight="1" x14ac:dyDescent="0.2">
      <c r="A155" s="27"/>
      <c r="B155" s="49"/>
      <c r="C155" s="49" t="s">
        <v>335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21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21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21" s="129" customFormat="1" ht="17.100000000000001" customHeight="1" x14ac:dyDescent="0.2">
      <c r="A158" s="27"/>
      <c r="B158" s="49"/>
      <c r="C158" s="49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8"/>
      <c r="O158" s="68"/>
      <c r="P158" s="266"/>
      <c r="Q158" s="382"/>
      <c r="R158" s="145"/>
      <c r="S158" s="517"/>
      <c r="T158" s="543"/>
      <c r="U158" s="517"/>
    </row>
    <row r="159" spans="1:21" s="129" customFormat="1" ht="17.100000000000001" customHeight="1" x14ac:dyDescent="0.2">
      <c r="A159" s="482"/>
      <c r="B159" s="1102" t="s">
        <v>204</v>
      </c>
      <c r="C159" s="1103"/>
      <c r="D159" s="1103"/>
      <c r="E159" s="1103"/>
      <c r="F159" s="1103"/>
      <c r="G159" s="1103"/>
      <c r="H159" s="1103"/>
      <c r="I159" s="1103"/>
      <c r="J159" s="1103"/>
      <c r="K159" s="1103"/>
      <c r="L159" s="1103"/>
      <c r="M159" s="1104"/>
      <c r="N159" s="137"/>
      <c r="O159" s="137"/>
      <c r="P159" s="152"/>
      <c r="Q159" s="375">
        <f>Q148+Q113+Q88+Q21+Q12</f>
        <v>242778000</v>
      </c>
      <c r="R159" s="145"/>
    </row>
  </sheetData>
  <mergeCells count="17">
    <mergeCell ref="B130:L130"/>
    <mergeCell ref="B139:L139"/>
    <mergeCell ref="B17:L17"/>
    <mergeCell ref="R9:R10"/>
    <mergeCell ref="B159:M159"/>
    <mergeCell ref="B11:M11"/>
    <mergeCell ref="B25:F25"/>
    <mergeCell ref="B93:L93"/>
    <mergeCell ref="B108:L108"/>
    <mergeCell ref="B118:L118"/>
    <mergeCell ref="B122:M122"/>
    <mergeCell ref="A6:Q6"/>
    <mergeCell ref="A7:Q7"/>
    <mergeCell ref="A9:A10"/>
    <mergeCell ref="B9:M10"/>
    <mergeCell ref="N9:N10"/>
    <mergeCell ref="Q9:Q10"/>
  </mergeCells>
  <pageMargins left="1.2204724409448819" right="0" top="0.55118110236220474" bottom="0.55118110236220474" header="0.31496062992125984" footer="0.31496062992125984"/>
  <pageSetup paperSize="5" orientation="landscape" horizontalDpi="4294967294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159"/>
  <sheetViews>
    <sheetView view="pageBreakPreview" zoomScaleNormal="100" zoomScaleSheetLayoutView="100" workbookViewId="0">
      <selection activeCell="Q15" sqref="Q15"/>
    </sheetView>
  </sheetViews>
  <sheetFormatPr defaultRowHeight="12.75" x14ac:dyDescent="0.2"/>
  <cols>
    <col min="1" max="1" width="13.85546875" customWidth="1"/>
    <col min="2" max="2" width="3.28515625" customWidth="1"/>
    <col min="3" max="3" width="29.140625" customWidth="1"/>
    <col min="4" max="4" width="2.5703125" customWidth="1"/>
    <col min="5" max="5" width="4.28515625" customWidth="1"/>
    <col min="6" max="6" width="4.140625" customWidth="1"/>
    <col min="7" max="7" width="4.5703125" customWidth="1"/>
    <col min="8" max="8" width="4.140625" customWidth="1"/>
    <col min="9" max="9" width="3.42578125" customWidth="1"/>
    <col min="10" max="10" width="4" customWidth="1"/>
    <col min="11" max="13" width="4.140625" customWidth="1"/>
    <col min="14" max="14" width="7" customWidth="1"/>
    <col min="16" max="16" width="14.5703125" customWidth="1"/>
    <col min="17" max="17" width="15.5703125" customWidth="1"/>
    <col min="18" max="18" width="10.5703125" customWidth="1"/>
    <col min="19" max="19" width="12.7109375" customWidth="1"/>
    <col min="20" max="20" width="12.85546875" bestFit="1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432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315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s="57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 t="s">
        <v>0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13770000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13770000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13770000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13770000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13770000</v>
      </c>
      <c r="R16" s="145"/>
      <c r="S16" s="517"/>
      <c r="T16" s="543"/>
      <c r="U16" s="517"/>
    </row>
    <row r="17" spans="1:22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13770000</v>
      </c>
      <c r="R17" s="531" t="s">
        <v>562</v>
      </c>
      <c r="S17" s="420"/>
      <c r="T17" s="544"/>
      <c r="U17" s="420"/>
    </row>
    <row r="18" spans="1:22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 t="e">
        <f>#REF!-Q17</f>
        <v>#REF!</v>
      </c>
      <c r="U18" s="420"/>
    </row>
    <row r="19" spans="1:22" ht="17.100000000000001" customHeight="1" x14ac:dyDescent="0.2">
      <c r="A19" s="1"/>
      <c r="B19" s="5"/>
      <c r="C19" s="9" t="s">
        <v>563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9</v>
      </c>
      <c r="O19" s="450" t="s">
        <v>15</v>
      </c>
      <c r="P19" s="16">
        <v>1530000</v>
      </c>
      <c r="Q19" s="366">
        <f t="shared" ref="Q19" si="0">N19*P19</f>
        <v>13770000</v>
      </c>
      <c r="R19" s="531"/>
      <c r="S19" s="420"/>
      <c r="T19" s="544"/>
      <c r="U19" s="420"/>
      <c r="V19">
        <v>3</v>
      </c>
    </row>
    <row r="20" spans="1:22" ht="17.100000000000001" customHeight="1" x14ac:dyDescent="0.2">
      <c r="A20" s="1"/>
      <c r="B20" s="5"/>
      <c r="C20" s="9"/>
      <c r="D20" s="5"/>
      <c r="E20" s="5"/>
      <c r="F20" s="5"/>
      <c r="G20" s="5"/>
      <c r="H20" s="5"/>
      <c r="I20" s="5"/>
      <c r="J20" s="5"/>
      <c r="K20" s="5"/>
      <c r="L20" s="5"/>
      <c r="M20" s="5"/>
      <c r="N20" s="450"/>
      <c r="O20" s="450"/>
      <c r="P20" s="16"/>
      <c r="Q20" s="366"/>
      <c r="R20" s="806"/>
      <c r="S20" s="420"/>
      <c r="T20" s="544"/>
      <c r="U20" s="420"/>
    </row>
    <row r="21" spans="1:22" s="181" customFormat="1" ht="17.100000000000001" customHeight="1" x14ac:dyDescent="0.2">
      <c r="A21" s="178" t="s">
        <v>53</v>
      </c>
      <c r="B21" s="177" t="s">
        <v>54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8"/>
      <c r="O21" s="188"/>
      <c r="P21" s="188"/>
      <c r="Q21" s="387">
        <f>Q22+Q40+Q52+Q64+Q76</f>
        <v>33492000</v>
      </c>
      <c r="R21" s="421"/>
      <c r="S21" s="513"/>
    </row>
    <row r="22" spans="1:22" s="192" customFormat="1" ht="17.100000000000001" customHeight="1" x14ac:dyDescent="0.2">
      <c r="A22" s="168">
        <v>3111</v>
      </c>
      <c r="B22" s="166" t="s">
        <v>427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3"/>
      <c r="O22" s="193"/>
      <c r="P22" s="193"/>
      <c r="Q22" s="389">
        <f>Q23</f>
        <v>9020000</v>
      </c>
      <c r="R22" s="431"/>
      <c r="S22" s="520"/>
    </row>
    <row r="23" spans="1:22" s="187" customFormat="1" ht="17.100000000000001" customHeight="1" x14ac:dyDescent="0.2">
      <c r="A23" s="195" t="s">
        <v>375</v>
      </c>
      <c r="B23" s="184" t="s">
        <v>294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9020000</v>
      </c>
      <c r="R23" s="423"/>
      <c r="S23" s="515"/>
    </row>
    <row r="24" spans="1:22" s="59" customFormat="1" ht="17.100000000000001" customHeight="1" x14ac:dyDescent="0.2">
      <c r="A24" s="60" t="s">
        <v>51</v>
      </c>
      <c r="B24" s="253" t="s">
        <v>52</v>
      </c>
      <c r="C24" s="882"/>
      <c r="D24" s="882"/>
      <c r="E24" s="882"/>
      <c r="F24" s="882"/>
      <c r="G24" s="882"/>
      <c r="H24" s="882"/>
      <c r="I24" s="882"/>
      <c r="J24" s="882"/>
      <c r="K24" s="882"/>
      <c r="L24" s="882"/>
      <c r="M24" s="882"/>
      <c r="N24" s="46"/>
      <c r="O24" s="46"/>
      <c r="P24" s="46"/>
      <c r="Q24" s="356">
        <f>Q25+Q30+Q35</f>
        <v>9020000</v>
      </c>
      <c r="R24" s="424"/>
      <c r="S24" s="886"/>
    </row>
    <row r="25" spans="1:22" s="129" customFormat="1" ht="17.100000000000001" customHeight="1" x14ac:dyDescent="0.2">
      <c r="A25" s="137" t="s">
        <v>17</v>
      </c>
      <c r="B25" s="1072" t="s">
        <v>122</v>
      </c>
      <c r="C25" s="1073"/>
      <c r="D25" s="1073"/>
      <c r="E25" s="1073"/>
      <c r="F25" s="1073"/>
      <c r="G25" s="884"/>
      <c r="H25" s="884"/>
      <c r="I25" s="884"/>
      <c r="J25" s="884"/>
      <c r="K25" s="884"/>
      <c r="L25" s="884"/>
      <c r="M25" s="884"/>
      <c r="N25" s="137"/>
      <c r="O25" s="137"/>
      <c r="P25" s="137"/>
      <c r="Q25" s="357">
        <f>Q26</f>
        <v>2400000</v>
      </c>
      <c r="R25" s="145"/>
      <c r="S25" s="517"/>
    </row>
    <row r="26" spans="1:22" ht="17.100000000000001" customHeight="1" x14ac:dyDescent="0.35">
      <c r="A26" s="44">
        <v>521115</v>
      </c>
      <c r="B26" s="24" t="s">
        <v>228</v>
      </c>
      <c r="C26" s="253"/>
      <c r="D26" s="253"/>
      <c r="E26" s="253"/>
      <c r="F26" s="253"/>
      <c r="G26" s="45"/>
      <c r="H26" s="45"/>
      <c r="I26" s="45"/>
      <c r="J26" s="45"/>
      <c r="K26" s="45"/>
      <c r="L26" s="45"/>
      <c r="M26" s="45"/>
      <c r="N26" s="44"/>
      <c r="O26" s="44"/>
      <c r="P26" s="44"/>
      <c r="Q26" s="417">
        <f>Q27</f>
        <v>2400000</v>
      </c>
      <c r="R26" s="454" t="s">
        <v>571</v>
      </c>
      <c r="S26" s="518"/>
    </row>
    <row r="27" spans="1:22" ht="17.100000000000001" customHeight="1" x14ac:dyDescent="0.2">
      <c r="A27" s="44"/>
      <c r="B27" s="49" t="s">
        <v>19</v>
      </c>
      <c r="C27" s="25" t="s">
        <v>25</v>
      </c>
      <c r="D27" s="25"/>
      <c r="E27" s="25"/>
      <c r="F27" s="25"/>
      <c r="G27" s="25"/>
      <c r="H27" s="25"/>
      <c r="I27" s="25"/>
      <c r="J27" s="25"/>
      <c r="K27" s="45"/>
      <c r="L27" s="45"/>
      <c r="M27" s="45"/>
      <c r="N27" s="28"/>
      <c r="O27" s="28"/>
      <c r="P27" s="32"/>
      <c r="Q27" s="390">
        <f>SUM(Q28:Q28)</f>
        <v>2400000</v>
      </c>
      <c r="R27" s="879"/>
      <c r="S27" s="420"/>
    </row>
    <row r="28" spans="1:22" ht="17.100000000000001" customHeight="1" x14ac:dyDescent="0.2">
      <c r="A28" s="44"/>
      <c r="B28" s="25"/>
      <c r="C28" s="9" t="s">
        <v>780</v>
      </c>
      <c r="D28" s="25"/>
      <c r="E28" s="25"/>
      <c r="F28" s="25"/>
      <c r="G28" s="25" t="s">
        <v>9</v>
      </c>
      <c r="H28" s="45">
        <v>1</v>
      </c>
      <c r="I28" s="45" t="s">
        <v>10</v>
      </c>
      <c r="J28" s="45" t="s">
        <v>11</v>
      </c>
      <c r="K28" s="45">
        <v>12</v>
      </c>
      <c r="L28" s="45" t="s">
        <v>13</v>
      </c>
      <c r="M28" s="45" t="s">
        <v>14</v>
      </c>
      <c r="N28" s="44">
        <f>H28*K28</f>
        <v>12</v>
      </c>
      <c r="O28" s="44" t="s">
        <v>23</v>
      </c>
      <c r="P28" s="32">
        <v>200000</v>
      </c>
      <c r="Q28" s="390">
        <f>N28*P28</f>
        <v>2400000</v>
      </c>
      <c r="R28" s="879"/>
      <c r="S28" s="420"/>
    </row>
    <row r="29" spans="1:22" ht="17.100000000000001" customHeight="1" x14ac:dyDescent="0.2">
      <c r="A29" s="44"/>
      <c r="B29" s="25"/>
      <c r="C29" s="9"/>
      <c r="D29" s="25"/>
      <c r="E29" s="25"/>
      <c r="F29" s="25"/>
      <c r="G29" s="25"/>
      <c r="H29" s="45"/>
      <c r="I29" s="45"/>
      <c r="J29" s="45"/>
      <c r="K29" s="45"/>
      <c r="L29" s="45"/>
      <c r="M29" s="45"/>
      <c r="N29" s="44"/>
      <c r="O29" s="44"/>
      <c r="P29" s="32"/>
      <c r="Q29" s="390"/>
      <c r="R29" s="879"/>
      <c r="S29" s="420"/>
    </row>
    <row r="30" spans="1:22" s="129" customFormat="1" ht="17.100000000000001" customHeight="1" x14ac:dyDescent="0.2">
      <c r="A30" s="137" t="s">
        <v>50</v>
      </c>
      <c r="B30" s="65" t="s">
        <v>37</v>
      </c>
      <c r="C30" s="141"/>
      <c r="D30" s="65"/>
      <c r="E30" s="884"/>
      <c r="F30" s="884"/>
      <c r="G30" s="884"/>
      <c r="H30" s="884"/>
      <c r="I30" s="884"/>
      <c r="J30" s="884"/>
      <c r="K30" s="884"/>
      <c r="L30" s="884"/>
      <c r="M30" s="884"/>
      <c r="N30" s="67"/>
      <c r="O30" s="67"/>
      <c r="P30" s="67"/>
      <c r="Q30" s="375">
        <f>Q31</f>
        <v>5000000</v>
      </c>
      <c r="R30" s="145"/>
      <c r="S30" s="517"/>
    </row>
    <row r="31" spans="1:22" s="54" customFormat="1" ht="17.100000000000001" customHeight="1" x14ac:dyDescent="0.35">
      <c r="A31" s="51">
        <v>521811</v>
      </c>
      <c r="B31" s="24" t="s">
        <v>49</v>
      </c>
      <c r="C31" s="52"/>
      <c r="D31" s="49"/>
      <c r="E31" s="455"/>
      <c r="F31" s="455"/>
      <c r="G31" s="455"/>
      <c r="H31" s="455"/>
      <c r="I31" s="455"/>
      <c r="J31" s="455"/>
      <c r="K31" s="455"/>
      <c r="L31" s="455"/>
      <c r="M31" s="455"/>
      <c r="N31" s="68"/>
      <c r="O31" s="68"/>
      <c r="P31" s="68"/>
      <c r="Q31" s="391">
        <f>SUM(Q33:Q33)</f>
        <v>5000000</v>
      </c>
      <c r="R31" s="454" t="s">
        <v>571</v>
      </c>
      <c r="S31" s="518"/>
    </row>
    <row r="32" spans="1:22" s="54" customFormat="1" ht="17.100000000000001" customHeight="1" x14ac:dyDescent="0.2">
      <c r="A32" s="68"/>
      <c r="B32" s="49" t="s">
        <v>19</v>
      </c>
      <c r="C32" s="52" t="s">
        <v>670</v>
      </c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1"/>
      <c r="O32" s="51"/>
      <c r="P32" s="48"/>
      <c r="Q32" s="392"/>
      <c r="R32" s="433"/>
      <c r="S32" s="522"/>
    </row>
    <row r="33" spans="1:19" s="54" customFormat="1" ht="17.100000000000001" customHeight="1" x14ac:dyDescent="0.2">
      <c r="A33" s="68"/>
      <c r="B33" s="49"/>
      <c r="C33" s="9" t="s">
        <v>780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1">
        <v>1</v>
      </c>
      <c r="O33" s="51" t="s">
        <v>366</v>
      </c>
      <c r="P33" s="48">
        <v>5000000</v>
      </c>
      <c r="Q33" s="392">
        <f>N33*P33</f>
        <v>5000000</v>
      </c>
      <c r="R33" s="433"/>
      <c r="S33" s="522"/>
    </row>
    <row r="34" spans="1:19" ht="17.100000000000001" customHeight="1" x14ac:dyDescent="0.2">
      <c r="A34" s="28"/>
      <c r="B34" s="25"/>
      <c r="C34" s="52"/>
      <c r="D34" s="49"/>
      <c r="E34" s="25"/>
      <c r="F34" s="49"/>
      <c r="G34" s="455"/>
      <c r="H34" s="45"/>
      <c r="I34" s="455"/>
      <c r="J34" s="455"/>
      <c r="K34" s="45"/>
      <c r="L34" s="45"/>
      <c r="M34" s="45"/>
      <c r="N34" s="44"/>
      <c r="O34" s="51"/>
      <c r="P34" s="32"/>
      <c r="Q34" s="390"/>
      <c r="R34" s="879"/>
      <c r="S34" s="420"/>
    </row>
    <row r="35" spans="1:19" s="129" customFormat="1" ht="17.100000000000001" customHeight="1" x14ac:dyDescent="0.2">
      <c r="A35" s="137" t="s">
        <v>783</v>
      </c>
      <c r="B35" s="65" t="s">
        <v>634</v>
      </c>
      <c r="C35" s="141"/>
      <c r="D35" s="65"/>
      <c r="E35" s="884"/>
      <c r="F35" s="884"/>
      <c r="G35" s="884"/>
      <c r="H35" s="884"/>
      <c r="I35" s="884"/>
      <c r="J35" s="884"/>
      <c r="K35" s="884"/>
      <c r="L35" s="884"/>
      <c r="M35" s="884"/>
      <c r="N35" s="67"/>
      <c r="O35" s="67"/>
      <c r="P35" s="67"/>
      <c r="Q35" s="375">
        <f>Q36</f>
        <v>1620000</v>
      </c>
      <c r="R35" s="145"/>
      <c r="S35" s="517"/>
    </row>
    <row r="36" spans="1:19" ht="17.100000000000001" customHeight="1" x14ac:dyDescent="0.35">
      <c r="A36" s="44">
        <v>521119</v>
      </c>
      <c r="B36" s="24" t="s">
        <v>55</v>
      </c>
      <c r="C36" s="29"/>
      <c r="D36" s="25"/>
      <c r="E36" s="45"/>
      <c r="F36" s="45"/>
      <c r="G36" s="45"/>
      <c r="H36" s="45"/>
      <c r="I36" s="45"/>
      <c r="J36" s="45"/>
      <c r="K36" s="45"/>
      <c r="L36" s="45"/>
      <c r="M36" s="45"/>
      <c r="N36" s="28"/>
      <c r="O36" s="28"/>
      <c r="P36" s="28"/>
      <c r="Q36" s="394">
        <f>Q37</f>
        <v>1620000</v>
      </c>
      <c r="R36" s="454" t="s">
        <v>571</v>
      </c>
      <c r="S36" s="518"/>
    </row>
    <row r="37" spans="1:19" ht="17.100000000000001" customHeight="1" x14ac:dyDescent="0.2">
      <c r="A37" s="44"/>
      <c r="B37" s="49" t="s">
        <v>19</v>
      </c>
      <c r="C37" s="49" t="s">
        <v>635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8"/>
      <c r="O37" s="68"/>
      <c r="P37" s="266"/>
      <c r="Q37" s="390">
        <f>SUM(Q38:Q38)</f>
        <v>1620000</v>
      </c>
      <c r="R37" s="879"/>
      <c r="S37" s="420"/>
    </row>
    <row r="38" spans="1:19" s="54" customFormat="1" ht="17.100000000000001" customHeight="1" x14ac:dyDescent="0.2">
      <c r="A38" s="68"/>
      <c r="B38" s="49"/>
      <c r="C38" s="9" t="s">
        <v>780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51">
        <v>12</v>
      </c>
      <c r="O38" s="51" t="s">
        <v>636</v>
      </c>
      <c r="P38" s="48">
        <v>135000</v>
      </c>
      <c r="Q38" s="392">
        <f>N38*P38</f>
        <v>1620000</v>
      </c>
      <c r="R38" s="433"/>
      <c r="S38" s="522"/>
    </row>
    <row r="39" spans="1:19" s="54" customFormat="1" ht="17.100000000000001" customHeight="1" x14ac:dyDescent="0.2">
      <c r="A39" s="68"/>
      <c r="B39" s="49"/>
      <c r="C39" s="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1"/>
      <c r="O39" s="51"/>
      <c r="P39" s="48"/>
      <c r="Q39" s="392"/>
      <c r="R39" s="433"/>
      <c r="S39" s="522"/>
    </row>
    <row r="40" spans="1:19" s="192" customFormat="1" ht="17.100000000000001" customHeight="1" x14ac:dyDescent="0.2">
      <c r="A40" s="168">
        <v>3114</v>
      </c>
      <c r="B40" s="166" t="s">
        <v>389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93"/>
      <c r="O40" s="193"/>
      <c r="P40" s="193"/>
      <c r="Q40" s="389">
        <f>Q41</f>
        <v>6118000</v>
      </c>
      <c r="R40" s="431"/>
      <c r="S40" s="520"/>
    </row>
    <row r="41" spans="1:19" s="187" customFormat="1" ht="17.100000000000001" customHeight="1" x14ac:dyDescent="0.2">
      <c r="A41" s="195" t="s">
        <v>390</v>
      </c>
      <c r="B41" s="184" t="s">
        <v>391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200">
        <v>12</v>
      </c>
      <c r="O41" s="200" t="s">
        <v>234</v>
      </c>
      <c r="P41" s="186"/>
      <c r="Q41" s="355">
        <f>Q42</f>
        <v>6118000</v>
      </c>
      <c r="R41" s="423"/>
      <c r="S41" s="515"/>
    </row>
    <row r="42" spans="1:19" s="54" customFormat="1" ht="17.100000000000001" customHeight="1" x14ac:dyDescent="0.2">
      <c r="A42" s="62" t="s">
        <v>51</v>
      </c>
      <c r="B42" s="253" t="s">
        <v>52</v>
      </c>
      <c r="C42" s="455"/>
      <c r="D42" s="455"/>
      <c r="E42" s="455"/>
      <c r="F42" s="455"/>
      <c r="G42" s="455"/>
      <c r="H42" s="455"/>
      <c r="I42" s="455"/>
      <c r="J42" s="455"/>
      <c r="K42" s="455"/>
      <c r="L42" s="455"/>
      <c r="M42" s="455"/>
      <c r="N42" s="46"/>
      <c r="O42" s="46"/>
      <c r="P42" s="51"/>
      <c r="Q42" s="356">
        <f>Q43</f>
        <v>6118000</v>
      </c>
      <c r="R42" s="454"/>
      <c r="S42" s="518"/>
    </row>
    <row r="43" spans="1:19" s="129" customFormat="1" ht="17.100000000000001" customHeight="1" x14ac:dyDescent="0.2">
      <c r="A43" s="137" t="s">
        <v>392</v>
      </c>
      <c r="B43" s="65" t="s">
        <v>393</v>
      </c>
      <c r="C43" s="141"/>
      <c r="D43" s="65"/>
      <c r="E43" s="884"/>
      <c r="F43" s="884"/>
      <c r="G43" s="884"/>
      <c r="H43" s="884"/>
      <c r="I43" s="884"/>
      <c r="J43" s="884"/>
      <c r="K43" s="884"/>
      <c r="L43" s="884"/>
      <c r="M43" s="884"/>
      <c r="N43" s="67"/>
      <c r="O43" s="67"/>
      <c r="P43" s="67"/>
      <c r="Q43" s="375">
        <f>Q44</f>
        <v>6118000</v>
      </c>
      <c r="R43" s="145"/>
      <c r="S43" s="517"/>
    </row>
    <row r="44" spans="1:19" ht="17.100000000000001" customHeight="1" x14ac:dyDescent="0.35">
      <c r="A44" s="44">
        <v>521119</v>
      </c>
      <c r="B44" s="24" t="s">
        <v>55</v>
      </c>
      <c r="C44" s="29"/>
      <c r="D44" s="25"/>
      <c r="E44" s="45"/>
      <c r="F44" s="45"/>
      <c r="G44" s="45"/>
      <c r="H44" s="45"/>
      <c r="I44" s="45"/>
      <c r="J44" s="45"/>
      <c r="K44" s="45"/>
      <c r="L44" s="45"/>
      <c r="M44" s="45"/>
      <c r="N44" s="28"/>
      <c r="O44" s="28"/>
      <c r="P44" s="28"/>
      <c r="Q44" s="394">
        <f>Q45+Q48</f>
        <v>6118000</v>
      </c>
      <c r="R44" s="454" t="s">
        <v>562</v>
      </c>
      <c r="S44" s="518"/>
    </row>
    <row r="45" spans="1:19" ht="17.100000000000001" customHeight="1" x14ac:dyDescent="0.2">
      <c r="A45" s="44"/>
      <c r="B45" s="49" t="s">
        <v>19</v>
      </c>
      <c r="C45" s="49" t="s">
        <v>394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8"/>
      <c r="O45" s="28"/>
      <c r="P45" s="28"/>
      <c r="Q45" s="390">
        <f>Q46</f>
        <v>1890000</v>
      </c>
      <c r="R45" s="879"/>
      <c r="S45" s="420"/>
    </row>
    <row r="46" spans="1:19" ht="17.100000000000001" customHeight="1" x14ac:dyDescent="0.2">
      <c r="A46" s="28"/>
      <c r="B46" s="25"/>
      <c r="C46" s="49" t="s">
        <v>400</v>
      </c>
      <c r="D46" s="25"/>
      <c r="E46" s="25"/>
      <c r="F46" s="25"/>
      <c r="G46" s="25"/>
      <c r="H46" s="45"/>
      <c r="I46" s="45"/>
      <c r="J46" s="45"/>
      <c r="K46" s="45"/>
      <c r="L46" s="45"/>
      <c r="M46" s="45"/>
      <c r="N46" s="44"/>
      <c r="O46" s="44"/>
      <c r="P46" s="32"/>
      <c r="Q46" s="390">
        <f>SUM(Q47:Q47)</f>
        <v>1890000</v>
      </c>
      <c r="R46" s="879"/>
      <c r="S46" s="420"/>
    </row>
    <row r="47" spans="1:19" s="54" customFormat="1" ht="17.100000000000001" customHeight="1" x14ac:dyDescent="0.2">
      <c r="A47" s="68"/>
      <c r="B47" s="49"/>
      <c r="C47" s="9" t="s">
        <v>780</v>
      </c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51">
        <v>14</v>
      </c>
      <c r="O47" s="51" t="s">
        <v>38</v>
      </c>
      <c r="P47" s="48">
        <v>135000</v>
      </c>
      <c r="Q47" s="392">
        <f>N47*P47</f>
        <v>1890000</v>
      </c>
      <c r="R47" s="433"/>
      <c r="S47" s="522"/>
    </row>
    <row r="48" spans="1:19" ht="17.100000000000001" customHeight="1" x14ac:dyDescent="0.2">
      <c r="A48" s="28"/>
      <c r="B48" s="49" t="s">
        <v>19</v>
      </c>
      <c r="C48" s="49" t="s">
        <v>401</v>
      </c>
      <c r="D48" s="25"/>
      <c r="E48" s="25"/>
      <c r="F48" s="25"/>
      <c r="G48" s="25"/>
      <c r="H48" s="45"/>
      <c r="I48" s="45"/>
      <c r="J48" s="45"/>
      <c r="K48" s="45"/>
      <c r="L48" s="45"/>
      <c r="M48" s="45"/>
      <c r="N48" s="44"/>
      <c r="O48" s="44"/>
      <c r="P48" s="32"/>
      <c r="Q48" s="390">
        <f>Q49</f>
        <v>4228000</v>
      </c>
      <c r="R48" s="879"/>
      <c r="S48" s="420"/>
    </row>
    <row r="49" spans="1:19" ht="17.100000000000001" customHeight="1" x14ac:dyDescent="0.2">
      <c r="A49" s="28"/>
      <c r="B49" s="25"/>
      <c r="C49" s="49" t="s">
        <v>402</v>
      </c>
      <c r="D49" s="25"/>
      <c r="E49" s="25"/>
      <c r="F49" s="25"/>
      <c r="G49" s="25"/>
      <c r="H49" s="45"/>
      <c r="I49" s="45"/>
      <c r="J49" s="45"/>
      <c r="K49" s="45"/>
      <c r="L49" s="45"/>
      <c r="M49" s="45"/>
      <c r="N49" s="44"/>
      <c r="O49" s="44"/>
      <c r="P49" s="32"/>
      <c r="Q49" s="390">
        <f>SUM(Q50:Q50)</f>
        <v>4228000</v>
      </c>
      <c r="R49" s="879"/>
      <c r="S49" s="420"/>
    </row>
    <row r="50" spans="1:19" s="54" customFormat="1" ht="17.100000000000001" customHeight="1" x14ac:dyDescent="0.2">
      <c r="A50" s="68"/>
      <c r="B50" s="49"/>
      <c r="C50" s="9" t="s">
        <v>780</v>
      </c>
      <c r="D50" s="49" t="s">
        <v>118</v>
      </c>
      <c r="E50" s="49">
        <v>2</v>
      </c>
      <c r="F50" s="49" t="s">
        <v>213</v>
      </c>
      <c r="G50" s="49" t="s">
        <v>11</v>
      </c>
      <c r="H50" s="49">
        <v>2</v>
      </c>
      <c r="I50" s="49" t="s">
        <v>403</v>
      </c>
      <c r="J50" s="49" t="s">
        <v>119</v>
      </c>
      <c r="K50" s="49"/>
      <c r="L50" s="49"/>
      <c r="M50" s="49"/>
      <c r="N50" s="51">
        <f>E50*H50</f>
        <v>4</v>
      </c>
      <c r="O50" s="51" t="s">
        <v>16</v>
      </c>
      <c r="P50" s="48">
        <v>1057000</v>
      </c>
      <c r="Q50" s="392">
        <f>N50*P50</f>
        <v>4228000</v>
      </c>
      <c r="R50" s="433"/>
      <c r="S50" s="522"/>
    </row>
    <row r="51" spans="1:19" s="54" customFormat="1" ht="17.100000000000001" customHeight="1" x14ac:dyDescent="0.2">
      <c r="A51" s="68"/>
      <c r="B51" s="49"/>
      <c r="C51" s="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51"/>
      <c r="O51" s="51"/>
      <c r="P51" s="48"/>
      <c r="Q51" s="392"/>
      <c r="R51" s="433"/>
      <c r="S51" s="522"/>
    </row>
    <row r="52" spans="1:19" s="192" customFormat="1" ht="17.100000000000001" customHeight="1" x14ac:dyDescent="0.2">
      <c r="A52" s="168">
        <v>3115</v>
      </c>
      <c r="B52" s="166" t="s">
        <v>412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/>
      <c r="M52" s="166"/>
      <c r="N52" s="193"/>
      <c r="O52" s="193"/>
      <c r="P52" s="193"/>
      <c r="Q52" s="389">
        <f>Q53</f>
        <v>6118000</v>
      </c>
      <c r="R52" s="431"/>
      <c r="S52" s="520"/>
    </row>
    <row r="53" spans="1:19" s="187" customFormat="1" ht="17.100000000000001" customHeight="1" x14ac:dyDescent="0.2">
      <c r="A53" s="195" t="s">
        <v>411</v>
      </c>
      <c r="B53" s="184" t="s">
        <v>413</v>
      </c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200">
        <v>12</v>
      </c>
      <c r="O53" s="200" t="s">
        <v>234</v>
      </c>
      <c r="P53" s="186"/>
      <c r="Q53" s="355">
        <f>Q54</f>
        <v>6118000</v>
      </c>
      <c r="R53" s="423"/>
      <c r="S53" s="515"/>
    </row>
    <row r="54" spans="1:19" s="54" customFormat="1" ht="17.100000000000001" customHeight="1" x14ac:dyDescent="0.2">
      <c r="A54" s="62" t="s">
        <v>51</v>
      </c>
      <c r="B54" s="253" t="s">
        <v>52</v>
      </c>
      <c r="C54" s="455"/>
      <c r="D54" s="455"/>
      <c r="E54" s="455"/>
      <c r="F54" s="455"/>
      <c r="G54" s="455"/>
      <c r="H54" s="455"/>
      <c r="I54" s="455"/>
      <c r="J54" s="455"/>
      <c r="K54" s="455"/>
      <c r="L54" s="455"/>
      <c r="M54" s="455"/>
      <c r="N54" s="46"/>
      <c r="O54" s="46"/>
      <c r="P54" s="51"/>
      <c r="Q54" s="356">
        <f>Q55</f>
        <v>6118000</v>
      </c>
      <c r="R54" s="454"/>
      <c r="S54" s="518"/>
    </row>
    <row r="55" spans="1:19" s="129" customFormat="1" ht="17.100000000000001" customHeight="1" x14ac:dyDescent="0.2">
      <c r="A55" s="137" t="s">
        <v>414</v>
      </c>
      <c r="B55" s="65" t="s">
        <v>415</v>
      </c>
      <c r="C55" s="141"/>
      <c r="D55" s="65"/>
      <c r="E55" s="884"/>
      <c r="F55" s="884"/>
      <c r="G55" s="884"/>
      <c r="H55" s="884"/>
      <c r="I55" s="884"/>
      <c r="J55" s="884"/>
      <c r="K55" s="884"/>
      <c r="L55" s="884"/>
      <c r="M55" s="884"/>
      <c r="N55" s="67"/>
      <c r="O55" s="67"/>
      <c r="P55" s="67"/>
      <c r="Q55" s="375">
        <f>Q56</f>
        <v>6118000</v>
      </c>
      <c r="R55" s="145"/>
      <c r="S55" s="517"/>
    </row>
    <row r="56" spans="1:19" ht="17.100000000000001" customHeight="1" x14ac:dyDescent="0.35">
      <c r="A56" s="44">
        <v>521119</v>
      </c>
      <c r="B56" s="24" t="s">
        <v>55</v>
      </c>
      <c r="C56" s="29"/>
      <c r="D56" s="25"/>
      <c r="E56" s="45"/>
      <c r="F56" s="45"/>
      <c r="G56" s="45"/>
      <c r="H56" s="45"/>
      <c r="I56" s="45"/>
      <c r="J56" s="45"/>
      <c r="K56" s="45"/>
      <c r="L56" s="45"/>
      <c r="M56" s="45"/>
      <c r="N56" s="28"/>
      <c r="O56" s="28"/>
      <c r="P56" s="28"/>
      <c r="Q56" s="394">
        <f>Q57+Q60</f>
        <v>6118000</v>
      </c>
      <c r="R56" s="454" t="s">
        <v>562</v>
      </c>
      <c r="S56" s="518"/>
    </row>
    <row r="57" spans="1:19" ht="17.100000000000001" customHeight="1" x14ac:dyDescent="0.2">
      <c r="A57" s="44"/>
      <c r="B57" s="49" t="s">
        <v>19</v>
      </c>
      <c r="C57" s="49" t="s">
        <v>394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8"/>
      <c r="O57" s="28"/>
      <c r="P57" s="28"/>
      <c r="Q57" s="390">
        <f>Q58</f>
        <v>1890000</v>
      </c>
      <c r="R57" s="879"/>
      <c r="S57" s="420"/>
    </row>
    <row r="58" spans="1:19" ht="17.100000000000001" customHeight="1" x14ac:dyDescent="0.2">
      <c r="A58" s="28"/>
      <c r="B58" s="25"/>
      <c r="C58" s="49" t="s">
        <v>400</v>
      </c>
      <c r="D58" s="25"/>
      <c r="E58" s="25"/>
      <c r="F58" s="25"/>
      <c r="G58" s="25"/>
      <c r="H58" s="45"/>
      <c r="I58" s="45"/>
      <c r="J58" s="45"/>
      <c r="K58" s="45"/>
      <c r="L58" s="45"/>
      <c r="M58" s="45"/>
      <c r="N58" s="44"/>
      <c r="O58" s="44"/>
      <c r="P58" s="32"/>
      <c r="Q58" s="390">
        <f>SUM(Q59:Q59)</f>
        <v>1890000</v>
      </c>
      <c r="R58" s="879"/>
      <c r="S58" s="420"/>
    </row>
    <row r="59" spans="1:19" s="54" customFormat="1" ht="17.100000000000001" customHeight="1" x14ac:dyDescent="0.2">
      <c r="A59" s="68"/>
      <c r="B59" s="49"/>
      <c r="C59" s="9" t="s">
        <v>780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1">
        <v>14</v>
      </c>
      <c r="O59" s="51" t="s">
        <v>38</v>
      </c>
      <c r="P59" s="48">
        <v>135000</v>
      </c>
      <c r="Q59" s="392">
        <f>N59*P59</f>
        <v>1890000</v>
      </c>
      <c r="R59" s="433"/>
      <c r="S59" s="522"/>
    </row>
    <row r="60" spans="1:19" ht="17.100000000000001" customHeight="1" x14ac:dyDescent="0.2">
      <c r="A60" s="28"/>
      <c r="B60" s="49" t="s">
        <v>19</v>
      </c>
      <c r="C60" s="49" t="s">
        <v>401</v>
      </c>
      <c r="D60" s="25"/>
      <c r="E60" s="25"/>
      <c r="F60" s="25"/>
      <c r="G60" s="25"/>
      <c r="H60" s="45"/>
      <c r="I60" s="45"/>
      <c r="J60" s="45"/>
      <c r="K60" s="45"/>
      <c r="L60" s="45"/>
      <c r="M60" s="45"/>
      <c r="N60" s="44"/>
      <c r="O60" s="44"/>
      <c r="P60" s="32"/>
      <c r="Q60" s="390">
        <f>Q61</f>
        <v>4228000</v>
      </c>
      <c r="R60" s="879"/>
      <c r="S60" s="420"/>
    </row>
    <row r="61" spans="1:19" ht="17.100000000000001" customHeight="1" x14ac:dyDescent="0.2">
      <c r="A61" s="28"/>
      <c r="B61" s="25"/>
      <c r="C61" s="49" t="s">
        <v>402</v>
      </c>
      <c r="D61" s="25"/>
      <c r="E61" s="25"/>
      <c r="F61" s="25"/>
      <c r="G61" s="25"/>
      <c r="H61" s="45"/>
      <c r="I61" s="45"/>
      <c r="J61" s="45"/>
      <c r="K61" s="45"/>
      <c r="L61" s="45"/>
      <c r="M61" s="45"/>
      <c r="N61" s="44"/>
      <c r="O61" s="44"/>
      <c r="P61" s="32"/>
      <c r="Q61" s="390">
        <f>SUM(Q62:Q62)</f>
        <v>4228000</v>
      </c>
      <c r="R61" s="879"/>
      <c r="S61" s="420"/>
    </row>
    <row r="62" spans="1:19" s="54" customFormat="1" ht="17.100000000000001" customHeight="1" x14ac:dyDescent="0.2">
      <c r="A62" s="68"/>
      <c r="B62" s="49"/>
      <c r="C62" s="9" t="s">
        <v>780</v>
      </c>
      <c r="D62" s="49" t="s">
        <v>118</v>
      </c>
      <c r="E62" s="49">
        <v>2</v>
      </c>
      <c r="F62" s="49" t="s">
        <v>213</v>
      </c>
      <c r="G62" s="49" t="s">
        <v>11</v>
      </c>
      <c r="H62" s="49">
        <v>2</v>
      </c>
      <c r="I62" s="49" t="s">
        <v>403</v>
      </c>
      <c r="J62" s="49" t="s">
        <v>119</v>
      </c>
      <c r="K62" s="49"/>
      <c r="L62" s="49"/>
      <c r="M62" s="49"/>
      <c r="N62" s="51">
        <f>E62*H62</f>
        <v>4</v>
      </c>
      <c r="O62" s="51" t="s">
        <v>16</v>
      </c>
      <c r="P62" s="48">
        <v>1057000</v>
      </c>
      <c r="Q62" s="392">
        <f>N62*P62</f>
        <v>4228000</v>
      </c>
      <c r="R62" s="433"/>
      <c r="S62" s="522"/>
    </row>
    <row r="63" spans="1:19" s="54" customFormat="1" ht="17.100000000000001" customHeight="1" x14ac:dyDescent="0.2">
      <c r="A63" s="68"/>
      <c r="B63" s="49"/>
      <c r="C63" s="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1"/>
      <c r="O63" s="51"/>
      <c r="P63" s="48"/>
      <c r="Q63" s="392"/>
      <c r="R63" s="433"/>
      <c r="S63" s="522"/>
    </row>
    <row r="64" spans="1:19" s="192" customFormat="1" ht="17.100000000000001" customHeight="1" x14ac:dyDescent="0.2">
      <c r="A64" s="168">
        <v>3116</v>
      </c>
      <c r="B64" s="166" t="s">
        <v>417</v>
      </c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93"/>
      <c r="O64" s="193"/>
      <c r="P64" s="193"/>
      <c r="Q64" s="389">
        <f>Q65</f>
        <v>6118000</v>
      </c>
      <c r="R64" s="431"/>
      <c r="S64" s="520"/>
    </row>
    <row r="65" spans="1:19" s="187" customFormat="1" ht="17.100000000000001" customHeight="1" x14ac:dyDescent="0.2">
      <c r="A65" s="195" t="s">
        <v>416</v>
      </c>
      <c r="B65" s="184" t="s">
        <v>418</v>
      </c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200">
        <v>12</v>
      </c>
      <c r="O65" s="200" t="s">
        <v>234</v>
      </c>
      <c r="P65" s="186"/>
      <c r="Q65" s="355">
        <f>Q66</f>
        <v>6118000</v>
      </c>
      <c r="R65" s="423"/>
      <c r="S65" s="515"/>
    </row>
    <row r="66" spans="1:19" s="54" customFormat="1" ht="17.100000000000001" customHeight="1" x14ac:dyDescent="0.2">
      <c r="A66" s="62" t="s">
        <v>51</v>
      </c>
      <c r="B66" s="253" t="s">
        <v>52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6"/>
      <c r="O66" s="46"/>
      <c r="P66" s="51"/>
      <c r="Q66" s="356">
        <f>Q67</f>
        <v>6118000</v>
      </c>
      <c r="R66" s="454"/>
      <c r="S66" s="518"/>
    </row>
    <row r="67" spans="1:19" s="129" customFormat="1" ht="17.100000000000001" customHeight="1" x14ac:dyDescent="0.2">
      <c r="A67" s="137" t="s">
        <v>305</v>
      </c>
      <c r="B67" s="65" t="s">
        <v>905</v>
      </c>
      <c r="C67" s="141"/>
      <c r="D67" s="65"/>
      <c r="E67" s="884"/>
      <c r="F67" s="884"/>
      <c r="G67" s="884"/>
      <c r="H67" s="884"/>
      <c r="I67" s="884"/>
      <c r="J67" s="884"/>
      <c r="K67" s="884"/>
      <c r="L67" s="884"/>
      <c r="M67" s="884"/>
      <c r="N67" s="67"/>
      <c r="O67" s="67"/>
      <c r="P67" s="67"/>
      <c r="Q67" s="375">
        <f>Q68</f>
        <v>6118000</v>
      </c>
      <c r="R67" s="145"/>
      <c r="S67" s="517"/>
    </row>
    <row r="68" spans="1:19" ht="17.100000000000001" customHeight="1" x14ac:dyDescent="0.35">
      <c r="A68" s="44">
        <v>521119</v>
      </c>
      <c r="B68" s="24" t="s">
        <v>55</v>
      </c>
      <c r="C68" s="29"/>
      <c r="D68" s="25"/>
      <c r="E68" s="45"/>
      <c r="F68" s="45"/>
      <c r="G68" s="45"/>
      <c r="H68" s="45"/>
      <c r="I68" s="45"/>
      <c r="J68" s="45"/>
      <c r="K68" s="45"/>
      <c r="L68" s="45"/>
      <c r="M68" s="45"/>
      <c r="N68" s="28"/>
      <c r="O68" s="28"/>
      <c r="P68" s="28"/>
      <c r="Q68" s="394">
        <f>Q69+Q72</f>
        <v>6118000</v>
      </c>
      <c r="R68" s="454" t="s">
        <v>562</v>
      </c>
      <c r="S68" s="518"/>
    </row>
    <row r="69" spans="1:19" ht="17.100000000000001" customHeight="1" x14ac:dyDescent="0.2">
      <c r="A69" s="44"/>
      <c r="B69" s="49" t="s">
        <v>19</v>
      </c>
      <c r="C69" s="49" t="s">
        <v>394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8"/>
      <c r="O69" s="28"/>
      <c r="P69" s="28"/>
      <c r="Q69" s="390">
        <f>Q70</f>
        <v>1890000</v>
      </c>
      <c r="R69" s="879"/>
      <c r="S69" s="420"/>
    </row>
    <row r="70" spans="1:19" ht="17.100000000000001" customHeight="1" x14ac:dyDescent="0.2">
      <c r="A70" s="28"/>
      <c r="B70" s="25"/>
      <c r="C70" s="49" t="s">
        <v>400</v>
      </c>
      <c r="D70" s="25"/>
      <c r="E70" s="25"/>
      <c r="F70" s="25"/>
      <c r="G70" s="25"/>
      <c r="H70" s="45"/>
      <c r="I70" s="45"/>
      <c r="J70" s="45"/>
      <c r="K70" s="45"/>
      <c r="L70" s="45"/>
      <c r="M70" s="45"/>
      <c r="N70" s="44"/>
      <c r="O70" s="44"/>
      <c r="P70" s="32"/>
      <c r="Q70" s="390">
        <f>SUM(Q71:Q71)</f>
        <v>1890000</v>
      </c>
      <c r="R70" s="879"/>
      <c r="S70" s="420"/>
    </row>
    <row r="71" spans="1:19" s="54" customFormat="1" ht="17.100000000000001" customHeight="1" x14ac:dyDescent="0.2">
      <c r="A71" s="68"/>
      <c r="B71" s="49"/>
      <c r="C71" s="9" t="s">
        <v>780</v>
      </c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51">
        <v>14</v>
      </c>
      <c r="O71" s="51" t="s">
        <v>38</v>
      </c>
      <c r="P71" s="48">
        <v>135000</v>
      </c>
      <c r="Q71" s="392">
        <f>N71*P71</f>
        <v>1890000</v>
      </c>
      <c r="R71" s="433"/>
      <c r="S71" s="522"/>
    </row>
    <row r="72" spans="1:19" ht="17.100000000000001" customHeight="1" x14ac:dyDescent="0.2">
      <c r="A72" s="28"/>
      <c r="B72" s="49" t="s">
        <v>19</v>
      </c>
      <c r="C72" s="49" t="s">
        <v>401</v>
      </c>
      <c r="D72" s="25"/>
      <c r="E72" s="25"/>
      <c r="F72" s="25"/>
      <c r="G72" s="25"/>
      <c r="H72" s="45"/>
      <c r="I72" s="45"/>
      <c r="J72" s="45"/>
      <c r="K72" s="45"/>
      <c r="L72" s="45"/>
      <c r="M72" s="45"/>
      <c r="N72" s="44"/>
      <c r="O72" s="44"/>
      <c r="P72" s="32"/>
      <c r="Q72" s="390">
        <f>Q73</f>
        <v>4228000</v>
      </c>
      <c r="R72" s="879"/>
      <c r="S72" s="420"/>
    </row>
    <row r="73" spans="1:19" ht="17.100000000000001" customHeight="1" x14ac:dyDescent="0.2">
      <c r="A73" s="28"/>
      <c r="B73" s="25"/>
      <c r="C73" s="49" t="s">
        <v>402</v>
      </c>
      <c r="D73" s="25"/>
      <c r="E73" s="25"/>
      <c r="F73" s="25"/>
      <c r="G73" s="25"/>
      <c r="H73" s="45"/>
      <c r="I73" s="45"/>
      <c r="J73" s="45"/>
      <c r="K73" s="45"/>
      <c r="L73" s="45"/>
      <c r="M73" s="45"/>
      <c r="N73" s="44"/>
      <c r="O73" s="44"/>
      <c r="P73" s="32"/>
      <c r="Q73" s="390">
        <f>SUM(Q74:Q74)</f>
        <v>4228000</v>
      </c>
      <c r="R73" s="879"/>
      <c r="S73" s="420"/>
    </row>
    <row r="74" spans="1:19" s="54" customFormat="1" ht="17.100000000000001" customHeight="1" x14ac:dyDescent="0.2">
      <c r="A74" s="68"/>
      <c r="B74" s="49"/>
      <c r="C74" s="9" t="s">
        <v>780</v>
      </c>
      <c r="D74" s="49" t="s">
        <v>118</v>
      </c>
      <c r="E74" s="49">
        <v>2</v>
      </c>
      <c r="F74" s="49" t="s">
        <v>213</v>
      </c>
      <c r="G74" s="49" t="s">
        <v>11</v>
      </c>
      <c r="H74" s="49">
        <v>2</v>
      </c>
      <c r="I74" s="49" t="s">
        <v>403</v>
      </c>
      <c r="J74" s="49" t="s">
        <v>119</v>
      </c>
      <c r="K74" s="49"/>
      <c r="L74" s="49"/>
      <c r="M74" s="49"/>
      <c r="N74" s="51">
        <f>E74*H74</f>
        <v>4</v>
      </c>
      <c r="O74" s="51" t="s">
        <v>16</v>
      </c>
      <c r="P74" s="48">
        <v>1057000</v>
      </c>
      <c r="Q74" s="392">
        <f>N74*P74</f>
        <v>4228000</v>
      </c>
      <c r="R74" s="433"/>
      <c r="S74" s="522"/>
    </row>
    <row r="75" spans="1:19" ht="17.100000000000001" customHeight="1" x14ac:dyDescent="0.2">
      <c r="A75" s="28"/>
      <c r="B75" s="25"/>
      <c r="C75" s="52"/>
      <c r="D75" s="25"/>
      <c r="E75" s="25"/>
      <c r="F75" s="25"/>
      <c r="G75" s="25"/>
      <c r="H75" s="45"/>
      <c r="I75" s="45"/>
      <c r="J75" s="45"/>
      <c r="K75" s="45"/>
      <c r="L75" s="45"/>
      <c r="M75" s="45"/>
      <c r="N75" s="44"/>
      <c r="O75" s="44"/>
      <c r="P75" s="32"/>
      <c r="Q75" s="390"/>
      <c r="R75" s="879"/>
      <c r="S75" s="420"/>
    </row>
    <row r="76" spans="1:19" s="192" customFormat="1" ht="17.100000000000001" customHeight="1" x14ac:dyDescent="0.2">
      <c r="A76" s="168">
        <v>3117</v>
      </c>
      <c r="B76" s="166" t="s">
        <v>421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93"/>
      <c r="O76" s="193"/>
      <c r="P76" s="193"/>
      <c r="Q76" s="389">
        <f>Q77</f>
        <v>6118000</v>
      </c>
      <c r="R76" s="431"/>
      <c r="S76" s="520"/>
    </row>
    <row r="77" spans="1:19" s="187" customFormat="1" ht="17.100000000000001" customHeight="1" x14ac:dyDescent="0.2">
      <c r="A77" s="195" t="s">
        <v>420</v>
      </c>
      <c r="B77" s="184" t="s">
        <v>422</v>
      </c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200">
        <v>12</v>
      </c>
      <c r="O77" s="200" t="s">
        <v>234</v>
      </c>
      <c r="P77" s="186"/>
      <c r="Q77" s="355">
        <f>Q78</f>
        <v>6118000</v>
      </c>
      <c r="R77" s="423"/>
      <c r="S77" s="515"/>
    </row>
    <row r="78" spans="1:19" s="54" customFormat="1" ht="17.100000000000001" customHeight="1" x14ac:dyDescent="0.2">
      <c r="A78" s="62" t="s">
        <v>51</v>
      </c>
      <c r="B78" s="253" t="s">
        <v>52</v>
      </c>
      <c r="C78" s="455"/>
      <c r="D78" s="455"/>
      <c r="E78" s="455"/>
      <c r="F78" s="455"/>
      <c r="G78" s="455"/>
      <c r="H78" s="455"/>
      <c r="I78" s="455"/>
      <c r="J78" s="455"/>
      <c r="K78" s="455"/>
      <c r="L78" s="455"/>
      <c r="M78" s="455"/>
      <c r="N78" s="46"/>
      <c r="O78" s="46"/>
      <c r="P78" s="51"/>
      <c r="Q78" s="356">
        <f>Q79</f>
        <v>6118000</v>
      </c>
      <c r="R78" s="454"/>
      <c r="S78" s="518"/>
    </row>
    <row r="79" spans="1:19" s="129" customFormat="1" ht="17.100000000000001" customHeight="1" x14ac:dyDescent="0.2">
      <c r="A79" s="137" t="s">
        <v>423</v>
      </c>
      <c r="B79" s="65" t="s">
        <v>798</v>
      </c>
      <c r="C79" s="141"/>
      <c r="D79" s="65"/>
      <c r="E79" s="884"/>
      <c r="F79" s="884"/>
      <c r="G79" s="884"/>
      <c r="H79" s="884"/>
      <c r="I79" s="884"/>
      <c r="J79" s="884"/>
      <c r="K79" s="884"/>
      <c r="L79" s="884"/>
      <c r="M79" s="884"/>
      <c r="N79" s="67"/>
      <c r="O79" s="67"/>
      <c r="P79" s="67"/>
      <c r="Q79" s="375">
        <f>Q80</f>
        <v>6118000</v>
      </c>
      <c r="R79" s="145"/>
      <c r="S79" s="517"/>
    </row>
    <row r="80" spans="1:19" ht="17.100000000000001" customHeight="1" x14ac:dyDescent="0.35">
      <c r="A80" s="44">
        <v>521119</v>
      </c>
      <c r="B80" s="24" t="s">
        <v>55</v>
      </c>
      <c r="C80" s="29"/>
      <c r="D80" s="25"/>
      <c r="E80" s="45"/>
      <c r="F80" s="45"/>
      <c r="G80" s="45"/>
      <c r="H80" s="45"/>
      <c r="I80" s="45"/>
      <c r="J80" s="45"/>
      <c r="K80" s="45"/>
      <c r="L80" s="45"/>
      <c r="M80" s="45"/>
      <c r="N80" s="28"/>
      <c r="O80" s="28"/>
      <c r="P80" s="28"/>
      <c r="Q80" s="394">
        <f>Q81+Q84</f>
        <v>6118000</v>
      </c>
      <c r="R80" s="454" t="s">
        <v>562</v>
      </c>
      <c r="S80" s="518"/>
    </row>
    <row r="81" spans="1:19" ht="17.100000000000001" customHeight="1" x14ac:dyDescent="0.2">
      <c r="A81" s="44"/>
      <c r="B81" s="49" t="s">
        <v>19</v>
      </c>
      <c r="C81" s="49" t="s">
        <v>394</v>
      </c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8"/>
      <c r="O81" s="28"/>
      <c r="P81" s="28"/>
      <c r="Q81" s="390">
        <f>Q82</f>
        <v>1890000</v>
      </c>
      <c r="R81" s="879"/>
      <c r="S81" s="420"/>
    </row>
    <row r="82" spans="1:19" ht="17.100000000000001" customHeight="1" x14ac:dyDescent="0.2">
      <c r="A82" s="28"/>
      <c r="B82" s="25"/>
      <c r="C82" s="49" t="s">
        <v>400</v>
      </c>
      <c r="D82" s="25"/>
      <c r="E82" s="25"/>
      <c r="F82" s="25"/>
      <c r="G82" s="25"/>
      <c r="H82" s="45"/>
      <c r="I82" s="45"/>
      <c r="J82" s="45"/>
      <c r="K82" s="45"/>
      <c r="L82" s="45"/>
      <c r="M82" s="45"/>
      <c r="N82" s="44"/>
      <c r="O82" s="44"/>
      <c r="P82" s="32"/>
      <c r="Q82" s="390">
        <f>SUM(Q83:Q83)</f>
        <v>1890000</v>
      </c>
      <c r="R82" s="879"/>
      <c r="S82" s="420"/>
    </row>
    <row r="83" spans="1:19" s="54" customFormat="1" ht="17.100000000000001" customHeight="1" x14ac:dyDescent="0.2">
      <c r="A83" s="68"/>
      <c r="B83" s="49"/>
      <c r="C83" s="9" t="s">
        <v>780</v>
      </c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1">
        <v>14</v>
      </c>
      <c r="O83" s="51" t="s">
        <v>38</v>
      </c>
      <c r="P83" s="48">
        <v>135000</v>
      </c>
      <c r="Q83" s="392">
        <f>N83*P83</f>
        <v>1890000</v>
      </c>
      <c r="R83" s="433"/>
      <c r="S83" s="522"/>
    </row>
    <row r="84" spans="1:19" ht="17.100000000000001" customHeight="1" x14ac:dyDescent="0.2">
      <c r="A84" s="28"/>
      <c r="B84" s="49" t="s">
        <v>19</v>
      </c>
      <c r="C84" s="49" t="s">
        <v>401</v>
      </c>
      <c r="D84" s="25"/>
      <c r="E84" s="25"/>
      <c r="F84" s="25"/>
      <c r="G84" s="25"/>
      <c r="H84" s="45"/>
      <c r="I84" s="45"/>
      <c r="J84" s="45"/>
      <c r="K84" s="45"/>
      <c r="L84" s="45"/>
      <c r="M84" s="45"/>
      <c r="N84" s="44"/>
      <c r="O84" s="44"/>
      <c r="P84" s="32"/>
      <c r="Q84" s="390">
        <f>Q85</f>
        <v>4228000</v>
      </c>
      <c r="R84" s="879"/>
      <c r="S84" s="420"/>
    </row>
    <row r="85" spans="1:19" ht="17.100000000000001" customHeight="1" x14ac:dyDescent="0.2">
      <c r="A85" s="28"/>
      <c r="B85" s="25"/>
      <c r="C85" s="49" t="s">
        <v>402</v>
      </c>
      <c r="D85" s="25"/>
      <c r="E85" s="25"/>
      <c r="F85" s="25"/>
      <c r="G85" s="25"/>
      <c r="H85" s="45"/>
      <c r="I85" s="45"/>
      <c r="J85" s="45"/>
      <c r="K85" s="45"/>
      <c r="L85" s="45"/>
      <c r="M85" s="45"/>
      <c r="N85" s="44"/>
      <c r="O85" s="44"/>
      <c r="P85" s="32"/>
      <c r="Q85" s="390">
        <f>SUM(Q86:Q86)</f>
        <v>4228000</v>
      </c>
      <c r="R85" s="879"/>
      <c r="S85" s="420"/>
    </row>
    <row r="86" spans="1:19" s="54" customFormat="1" ht="17.100000000000001" customHeight="1" x14ac:dyDescent="0.2">
      <c r="A86" s="68"/>
      <c r="B86" s="49"/>
      <c r="C86" s="9" t="s">
        <v>780</v>
      </c>
      <c r="D86" s="49" t="s">
        <v>118</v>
      </c>
      <c r="E86" s="49">
        <v>2</v>
      </c>
      <c r="F86" s="49" t="s">
        <v>213</v>
      </c>
      <c r="G86" s="49" t="s">
        <v>11</v>
      </c>
      <c r="H86" s="49">
        <v>2</v>
      </c>
      <c r="I86" s="49" t="s">
        <v>403</v>
      </c>
      <c r="J86" s="49" t="s">
        <v>119</v>
      </c>
      <c r="K86" s="49"/>
      <c r="L86" s="49"/>
      <c r="M86" s="49"/>
      <c r="N86" s="51">
        <f>E86*H86</f>
        <v>4</v>
      </c>
      <c r="O86" s="51" t="s">
        <v>16</v>
      </c>
      <c r="P86" s="48">
        <v>1057000</v>
      </c>
      <c r="Q86" s="392">
        <f>N86*P86</f>
        <v>4228000</v>
      </c>
      <c r="R86" s="433"/>
      <c r="S86" s="522"/>
    </row>
    <row r="87" spans="1:19" x14ac:dyDescent="0.2">
      <c r="A87" s="27"/>
      <c r="B87" s="49"/>
      <c r="C87" s="52"/>
      <c r="D87" s="49"/>
      <c r="E87" s="45"/>
      <c r="F87" s="455"/>
      <c r="G87" s="455"/>
      <c r="H87" s="45"/>
      <c r="I87" s="455"/>
      <c r="J87" s="455"/>
      <c r="K87" s="45"/>
      <c r="L87" s="45"/>
      <c r="M87" s="25"/>
      <c r="N87" s="43"/>
      <c r="O87" s="51"/>
      <c r="P87" s="50"/>
      <c r="Q87" s="382"/>
      <c r="R87" s="879"/>
    </row>
    <row r="88" spans="1:19" s="181" customFormat="1" ht="17.100000000000001" customHeight="1" x14ac:dyDescent="0.2">
      <c r="A88" s="178" t="s">
        <v>57</v>
      </c>
      <c r="B88" s="196" t="s">
        <v>58</v>
      </c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80"/>
      <c r="O88" s="180"/>
      <c r="P88" s="197"/>
      <c r="Q88" s="397">
        <f>Q89</f>
        <v>15428000</v>
      </c>
      <c r="R88" s="421"/>
      <c r="S88" s="513"/>
    </row>
    <row r="89" spans="1:19" s="192" customFormat="1" ht="17.100000000000001" customHeight="1" x14ac:dyDescent="0.2">
      <c r="A89" s="233" t="s">
        <v>71</v>
      </c>
      <c r="B89" s="198" t="s">
        <v>428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91"/>
      <c r="O89" s="191"/>
      <c r="P89" s="199"/>
      <c r="Q89" s="398">
        <f>Q90</f>
        <v>15428000</v>
      </c>
      <c r="R89" s="431"/>
      <c r="S89" s="520"/>
    </row>
    <row r="90" spans="1:19" s="187" customFormat="1" ht="17.100000000000001" customHeight="1" x14ac:dyDescent="0.2">
      <c r="A90" s="200">
        <v>5076.0020000000004</v>
      </c>
      <c r="B90" s="201" t="s">
        <v>429</v>
      </c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200">
        <v>12</v>
      </c>
      <c r="O90" s="200" t="s">
        <v>234</v>
      </c>
      <c r="P90" s="186"/>
      <c r="Q90" s="355">
        <f>Q91</f>
        <v>15428000</v>
      </c>
      <c r="R90" s="423"/>
      <c r="S90" s="515"/>
    </row>
    <row r="91" spans="1:19" s="59" customFormat="1" ht="17.100000000000001" customHeight="1" x14ac:dyDescent="0.2">
      <c r="A91" s="60" t="s">
        <v>51</v>
      </c>
      <c r="B91" s="252" t="s">
        <v>52</v>
      </c>
      <c r="C91" s="882"/>
      <c r="D91" s="882"/>
      <c r="E91" s="882"/>
      <c r="F91" s="882"/>
      <c r="G91" s="882"/>
      <c r="H91" s="882"/>
      <c r="I91" s="882"/>
      <c r="J91" s="882"/>
      <c r="K91" s="882"/>
      <c r="L91" s="882"/>
      <c r="M91" s="882"/>
      <c r="N91" s="46"/>
      <c r="O91" s="46"/>
      <c r="P91" s="46"/>
      <c r="Q91" s="356">
        <f>Q92+Q107</f>
        <v>15428000</v>
      </c>
      <c r="R91" s="424"/>
      <c r="S91" s="886"/>
    </row>
    <row r="92" spans="1:19" s="129" customFormat="1" ht="17.100000000000001" customHeight="1" x14ac:dyDescent="0.2">
      <c r="A92" s="883" t="s">
        <v>314</v>
      </c>
      <c r="B92" s="880" t="s">
        <v>901</v>
      </c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37"/>
      <c r="O92" s="137"/>
      <c r="P92" s="137"/>
      <c r="Q92" s="375">
        <f>Q93</f>
        <v>7364000</v>
      </c>
      <c r="R92" s="145"/>
      <c r="S92" s="517"/>
    </row>
    <row r="93" spans="1:19" ht="17.100000000000001" customHeight="1" x14ac:dyDescent="0.35">
      <c r="A93" s="44">
        <v>521119</v>
      </c>
      <c r="B93" s="1056" t="s">
        <v>56</v>
      </c>
      <c r="C93" s="1057"/>
      <c r="D93" s="1057"/>
      <c r="E93" s="1057"/>
      <c r="F93" s="1057"/>
      <c r="G93" s="1057"/>
      <c r="H93" s="1057"/>
      <c r="I93" s="1057"/>
      <c r="J93" s="1057"/>
      <c r="K93" s="1057"/>
      <c r="L93" s="1057"/>
      <c r="M93" s="45"/>
      <c r="N93" s="28"/>
      <c r="O93" s="28"/>
      <c r="P93" s="28"/>
      <c r="Q93" s="394">
        <f>Q94+Q100</f>
        <v>7364000</v>
      </c>
      <c r="R93" s="454" t="s">
        <v>562</v>
      </c>
      <c r="S93" s="518"/>
    </row>
    <row r="94" spans="1:19" ht="17.100000000000001" customHeight="1" x14ac:dyDescent="0.2">
      <c r="A94" s="44"/>
      <c r="B94" s="49" t="s">
        <v>19</v>
      </c>
      <c r="C94" s="49" t="s">
        <v>311</v>
      </c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8"/>
      <c r="O94" s="28"/>
      <c r="P94" s="28"/>
      <c r="Q94" s="83">
        <f>Q95</f>
        <v>4204000</v>
      </c>
      <c r="R94" s="879"/>
      <c r="S94" s="420"/>
    </row>
    <row r="95" spans="1:19" ht="17.100000000000001" customHeight="1" x14ac:dyDescent="0.2">
      <c r="A95" s="27"/>
      <c r="B95" s="49" t="s">
        <v>26</v>
      </c>
      <c r="C95" s="49" t="s">
        <v>202</v>
      </c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8"/>
      <c r="O95" s="28"/>
      <c r="P95" s="28"/>
      <c r="Q95" s="390">
        <f>SUM(Q96:Q99)</f>
        <v>4204000</v>
      </c>
      <c r="R95" s="879"/>
      <c r="S95" s="420"/>
    </row>
    <row r="96" spans="1:19" ht="17.100000000000001" customHeight="1" x14ac:dyDescent="0.2">
      <c r="A96" s="27"/>
      <c r="C96" s="29" t="s">
        <v>18</v>
      </c>
      <c r="D96" s="49" t="s">
        <v>118</v>
      </c>
      <c r="E96" s="45">
        <v>2</v>
      </c>
      <c r="F96" s="45" t="s">
        <v>10</v>
      </c>
      <c r="G96" s="45" t="s">
        <v>11</v>
      </c>
      <c r="H96" s="45">
        <v>19</v>
      </c>
      <c r="I96" s="455" t="s">
        <v>21</v>
      </c>
      <c r="J96" s="49" t="s">
        <v>119</v>
      </c>
      <c r="L96" s="455"/>
      <c r="M96" s="25"/>
      <c r="N96" s="43">
        <f>E96*H96</f>
        <v>38</v>
      </c>
      <c r="O96" s="51" t="s">
        <v>24</v>
      </c>
      <c r="P96" s="50">
        <v>22000</v>
      </c>
      <c r="Q96" s="382">
        <f>N96*P96</f>
        <v>836000</v>
      </c>
      <c r="R96" s="879"/>
      <c r="S96" s="420"/>
    </row>
    <row r="97" spans="1:19" ht="17.100000000000001" customHeight="1" x14ac:dyDescent="0.2">
      <c r="A97" s="27"/>
      <c r="B97" s="25"/>
      <c r="C97" s="29" t="s">
        <v>235</v>
      </c>
      <c r="D97" s="49" t="s">
        <v>118</v>
      </c>
      <c r="E97" s="45">
        <v>2</v>
      </c>
      <c r="F97" s="45" t="s">
        <v>10</v>
      </c>
      <c r="G97" s="45" t="s">
        <v>11</v>
      </c>
      <c r="H97" s="45">
        <v>19</v>
      </c>
      <c r="I97" s="455" t="s">
        <v>21</v>
      </c>
      <c r="J97" s="49" t="s">
        <v>119</v>
      </c>
      <c r="K97" s="45"/>
      <c r="L97" s="455"/>
      <c r="M97" s="25"/>
      <c r="N97" s="43">
        <f t="shared" ref="N97:N98" si="1">E97*H97</f>
        <v>38</v>
      </c>
      <c r="O97" s="51" t="s">
        <v>24</v>
      </c>
      <c r="P97" s="50">
        <v>31000</v>
      </c>
      <c r="Q97" s="382">
        <f>N97*P97</f>
        <v>1178000</v>
      </c>
      <c r="R97" s="879"/>
      <c r="S97" s="420"/>
    </row>
    <row r="98" spans="1:19" ht="17.100000000000001" customHeight="1" x14ac:dyDescent="0.2">
      <c r="A98" s="27"/>
      <c r="B98" s="25"/>
      <c r="C98" s="52" t="s">
        <v>27</v>
      </c>
      <c r="D98" s="49" t="s">
        <v>118</v>
      </c>
      <c r="E98" s="45">
        <v>2</v>
      </c>
      <c r="F98" s="45" t="s">
        <v>10</v>
      </c>
      <c r="G98" s="45" t="s">
        <v>11</v>
      </c>
      <c r="H98" s="45">
        <v>19</v>
      </c>
      <c r="I98" s="455" t="s">
        <v>21</v>
      </c>
      <c r="J98" s="49" t="s">
        <v>119</v>
      </c>
      <c r="K98" s="45"/>
      <c r="L98" s="455"/>
      <c r="M98" s="25"/>
      <c r="N98" s="43">
        <f t="shared" si="1"/>
        <v>38</v>
      </c>
      <c r="O98" s="51" t="s">
        <v>24</v>
      </c>
      <c r="P98" s="50">
        <v>5000</v>
      </c>
      <c r="Q98" s="382">
        <f>N98*P98</f>
        <v>190000</v>
      </c>
      <c r="R98" s="879"/>
      <c r="S98" s="420"/>
    </row>
    <row r="99" spans="1:19" ht="17.100000000000001" customHeight="1" x14ac:dyDescent="0.2">
      <c r="A99" s="150"/>
      <c r="B99" s="235"/>
      <c r="C99" s="52" t="s">
        <v>28</v>
      </c>
      <c r="D99" s="49"/>
      <c r="E99" s="45"/>
      <c r="F99" s="45"/>
      <c r="G99" s="45"/>
      <c r="H99" s="45"/>
      <c r="I99" s="455"/>
      <c r="J99" s="49"/>
      <c r="K99" s="45"/>
      <c r="L99" s="45"/>
      <c r="M99" s="25"/>
      <c r="N99" s="43">
        <v>1</v>
      </c>
      <c r="O99" s="51" t="s">
        <v>366</v>
      </c>
      <c r="P99" s="50">
        <v>2000000</v>
      </c>
      <c r="Q99" s="382">
        <f>N99*P99</f>
        <v>2000000</v>
      </c>
      <c r="R99" s="879"/>
      <c r="S99" s="420"/>
    </row>
    <row r="100" spans="1:19" ht="17.100000000000001" customHeight="1" x14ac:dyDescent="0.2">
      <c r="A100" s="44"/>
      <c r="B100" s="49" t="s">
        <v>19</v>
      </c>
      <c r="C100" s="49" t="s">
        <v>313</v>
      </c>
      <c r="D100" s="49"/>
      <c r="E100" s="25"/>
      <c r="F100" s="25"/>
      <c r="G100" s="25"/>
      <c r="H100" s="25"/>
      <c r="I100" s="25"/>
      <c r="J100" s="49"/>
      <c r="K100" s="25"/>
      <c r="L100" s="25"/>
      <c r="M100" s="25"/>
      <c r="N100" s="28"/>
      <c r="O100" s="28"/>
      <c r="P100" s="28"/>
      <c r="Q100" s="382">
        <f>Q101</f>
        <v>3160000</v>
      </c>
      <c r="R100" s="879"/>
      <c r="S100" s="420"/>
    </row>
    <row r="101" spans="1:19" ht="17.100000000000001" customHeight="1" x14ac:dyDescent="0.2">
      <c r="A101" s="27"/>
      <c r="B101" s="49" t="s">
        <v>26</v>
      </c>
      <c r="C101" s="49" t="s">
        <v>202</v>
      </c>
      <c r="D101" s="49"/>
      <c r="E101" s="25"/>
      <c r="F101" s="25"/>
      <c r="G101" s="25"/>
      <c r="H101" s="25"/>
      <c r="I101" s="25"/>
      <c r="J101" s="49"/>
      <c r="K101" s="25"/>
      <c r="L101" s="25"/>
      <c r="M101" s="25"/>
      <c r="N101" s="28"/>
      <c r="O101" s="28"/>
      <c r="P101" s="28"/>
      <c r="Q101" s="390">
        <f>SUM(Q102:Q105)</f>
        <v>3160000</v>
      </c>
      <c r="R101" s="879"/>
      <c r="S101" s="420"/>
    </row>
    <row r="102" spans="1:19" ht="17.100000000000001" customHeight="1" x14ac:dyDescent="0.2">
      <c r="A102" s="27"/>
      <c r="C102" s="29" t="s">
        <v>18</v>
      </c>
      <c r="D102" s="49" t="s">
        <v>118</v>
      </c>
      <c r="E102" s="45">
        <v>2</v>
      </c>
      <c r="F102" s="45" t="s">
        <v>10</v>
      </c>
      <c r="G102" s="45" t="s">
        <v>11</v>
      </c>
      <c r="H102" s="45">
        <v>10</v>
      </c>
      <c r="I102" s="455" t="s">
        <v>21</v>
      </c>
      <c r="J102" s="49" t="s">
        <v>119</v>
      </c>
      <c r="L102" s="455"/>
      <c r="M102" s="25"/>
      <c r="N102" s="43">
        <f>E102*H102</f>
        <v>20</v>
      </c>
      <c r="O102" s="51" t="s">
        <v>24</v>
      </c>
      <c r="P102" s="50">
        <v>22000</v>
      </c>
      <c r="Q102" s="382">
        <f>N102*P102</f>
        <v>440000</v>
      </c>
      <c r="R102" s="879"/>
      <c r="S102" s="420"/>
    </row>
    <row r="103" spans="1:19" ht="17.100000000000001" customHeight="1" x14ac:dyDescent="0.2">
      <c r="A103" s="27"/>
      <c r="B103" s="25"/>
      <c r="C103" s="29" t="s">
        <v>235</v>
      </c>
      <c r="D103" s="49" t="s">
        <v>118</v>
      </c>
      <c r="E103" s="45">
        <v>2</v>
      </c>
      <c r="F103" s="45" t="s">
        <v>10</v>
      </c>
      <c r="G103" s="45" t="s">
        <v>11</v>
      </c>
      <c r="H103" s="45">
        <v>10</v>
      </c>
      <c r="I103" s="455" t="s">
        <v>21</v>
      </c>
      <c r="J103" s="49" t="s">
        <v>119</v>
      </c>
      <c r="K103" s="45"/>
      <c r="L103" s="455"/>
      <c r="M103" s="25"/>
      <c r="N103" s="43">
        <f t="shared" ref="N103:N104" si="2">E103*H103</f>
        <v>20</v>
      </c>
      <c r="O103" s="51" t="s">
        <v>24</v>
      </c>
      <c r="P103" s="50">
        <v>31000</v>
      </c>
      <c r="Q103" s="382">
        <f>N103*P103</f>
        <v>620000</v>
      </c>
      <c r="R103" s="879"/>
      <c r="S103" s="420"/>
    </row>
    <row r="104" spans="1:19" ht="17.100000000000001" customHeight="1" x14ac:dyDescent="0.2">
      <c r="A104" s="27"/>
      <c r="B104" s="25"/>
      <c r="C104" s="52" t="s">
        <v>27</v>
      </c>
      <c r="D104" s="49" t="s">
        <v>118</v>
      </c>
      <c r="E104" s="45">
        <v>2</v>
      </c>
      <c r="F104" s="45" t="s">
        <v>10</v>
      </c>
      <c r="G104" s="45" t="s">
        <v>11</v>
      </c>
      <c r="H104" s="45">
        <v>10</v>
      </c>
      <c r="I104" s="455" t="s">
        <v>21</v>
      </c>
      <c r="J104" s="49" t="s">
        <v>119</v>
      </c>
      <c r="K104" s="45"/>
      <c r="L104" s="455"/>
      <c r="M104" s="25"/>
      <c r="N104" s="43">
        <f t="shared" si="2"/>
        <v>20</v>
      </c>
      <c r="O104" s="51" t="s">
        <v>24</v>
      </c>
      <c r="P104" s="50">
        <v>5000</v>
      </c>
      <c r="Q104" s="382">
        <f>N104*P104</f>
        <v>100000</v>
      </c>
      <c r="R104" s="879"/>
      <c r="S104" s="420"/>
    </row>
    <row r="105" spans="1:19" ht="17.100000000000001" customHeight="1" x14ac:dyDescent="0.2">
      <c r="A105" s="150"/>
      <c r="B105" s="235"/>
      <c r="C105" s="52" t="s">
        <v>28</v>
      </c>
      <c r="D105" s="49"/>
      <c r="E105" s="45"/>
      <c r="F105" s="45"/>
      <c r="G105" s="45"/>
      <c r="H105" s="45"/>
      <c r="I105" s="455"/>
      <c r="J105" s="49"/>
      <c r="K105" s="45"/>
      <c r="L105" s="45"/>
      <c r="M105" s="25"/>
      <c r="N105" s="43">
        <v>1</v>
      </c>
      <c r="O105" s="51" t="s">
        <v>366</v>
      </c>
      <c r="P105" s="50">
        <v>2000000</v>
      </c>
      <c r="Q105" s="382">
        <f>N105*P105</f>
        <v>2000000</v>
      </c>
      <c r="R105" s="879"/>
      <c r="S105" s="420"/>
    </row>
    <row r="106" spans="1:19" ht="17.100000000000001" customHeight="1" x14ac:dyDescent="0.2">
      <c r="A106" s="150"/>
      <c r="B106" s="235"/>
      <c r="C106" s="52"/>
      <c r="D106" s="25"/>
      <c r="E106" s="45"/>
      <c r="F106" s="45"/>
      <c r="G106" s="45"/>
      <c r="H106" s="45"/>
      <c r="I106" s="455"/>
      <c r="J106" s="25"/>
      <c r="K106" s="45"/>
      <c r="L106" s="45"/>
      <c r="M106" s="25"/>
      <c r="N106" s="43"/>
      <c r="O106" s="51"/>
      <c r="P106" s="50"/>
      <c r="Q106" s="382"/>
      <c r="R106" s="879"/>
      <c r="S106" s="420"/>
    </row>
    <row r="107" spans="1:19" s="129" customFormat="1" ht="17.100000000000001" customHeight="1" x14ac:dyDescent="0.2">
      <c r="A107" s="883" t="s">
        <v>799</v>
      </c>
      <c r="B107" s="256" t="s">
        <v>800</v>
      </c>
      <c r="C107" s="141"/>
      <c r="D107" s="65"/>
      <c r="E107" s="884"/>
      <c r="F107" s="884"/>
      <c r="G107" s="884"/>
      <c r="H107" s="884"/>
      <c r="I107" s="884"/>
      <c r="J107" s="884"/>
      <c r="K107" s="884"/>
      <c r="L107" s="884"/>
      <c r="M107" s="65"/>
      <c r="N107" s="151"/>
      <c r="O107" s="137"/>
      <c r="P107" s="152"/>
      <c r="Q107" s="375">
        <f>Q108</f>
        <v>8064000</v>
      </c>
      <c r="R107" s="145"/>
      <c r="S107" s="517"/>
    </row>
    <row r="108" spans="1:19" s="129" customFormat="1" ht="17.100000000000001" customHeight="1" x14ac:dyDescent="0.35">
      <c r="A108" s="44">
        <v>521119</v>
      </c>
      <c r="B108" s="1056" t="s">
        <v>56</v>
      </c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65"/>
      <c r="N108" s="151"/>
      <c r="O108" s="137"/>
      <c r="P108" s="152"/>
      <c r="Q108" s="394">
        <f>Q109+Q164+Q169</f>
        <v>8064000</v>
      </c>
      <c r="R108" s="454" t="s">
        <v>562</v>
      </c>
      <c r="S108" s="518"/>
    </row>
    <row r="109" spans="1:19" s="129" customFormat="1" ht="17.100000000000001" customHeight="1" x14ac:dyDescent="0.35">
      <c r="A109" s="254"/>
      <c r="B109" s="258" t="s">
        <v>19</v>
      </c>
      <c r="C109" s="2" t="s">
        <v>642</v>
      </c>
      <c r="D109" s="875"/>
      <c r="E109" s="875"/>
      <c r="F109" s="875"/>
      <c r="G109" s="875"/>
      <c r="H109" s="875"/>
      <c r="I109" s="875"/>
      <c r="J109" s="875"/>
      <c r="K109" s="875"/>
      <c r="L109" s="875"/>
      <c r="M109" s="65"/>
      <c r="N109" s="151"/>
      <c r="O109" s="137"/>
      <c r="P109" s="152"/>
      <c r="Q109" s="394">
        <f>Q110</f>
        <v>8064000</v>
      </c>
      <c r="R109" s="454"/>
      <c r="S109" s="518"/>
    </row>
    <row r="110" spans="1:19" s="129" customFormat="1" ht="17.100000000000001" customHeight="1" x14ac:dyDescent="0.2">
      <c r="A110" s="254"/>
      <c r="B110" s="258"/>
      <c r="C110" s="2" t="s">
        <v>641</v>
      </c>
      <c r="D110" s="875"/>
      <c r="E110" s="875"/>
      <c r="F110" s="875"/>
      <c r="G110" s="875"/>
      <c r="H110" s="875"/>
      <c r="I110" s="875"/>
      <c r="J110" s="875"/>
      <c r="K110" s="875"/>
      <c r="L110" s="875"/>
      <c r="M110" s="65"/>
      <c r="N110" s="151"/>
      <c r="O110" s="137"/>
      <c r="P110" s="152"/>
      <c r="Q110" s="390">
        <f>SUM(Q111:Q111)</f>
        <v>8064000</v>
      </c>
      <c r="R110" s="454"/>
      <c r="S110" s="518"/>
    </row>
    <row r="111" spans="1:19" s="129" customFormat="1" ht="17.100000000000001" customHeight="1" x14ac:dyDescent="0.2">
      <c r="A111" s="254"/>
      <c r="B111" s="874"/>
      <c r="C111" s="9" t="s">
        <v>912</v>
      </c>
      <c r="D111" s="49" t="s">
        <v>118</v>
      </c>
      <c r="E111" s="49">
        <v>2</v>
      </c>
      <c r="F111" s="49" t="s">
        <v>213</v>
      </c>
      <c r="G111" s="49" t="s">
        <v>11</v>
      </c>
      <c r="H111" s="49">
        <v>96</v>
      </c>
      <c r="I111" s="455" t="s">
        <v>8</v>
      </c>
      <c r="J111" s="49" t="s">
        <v>119</v>
      </c>
      <c r="K111" s="875"/>
      <c r="L111" s="875"/>
      <c r="M111" s="65"/>
      <c r="N111" s="439">
        <f t="shared" ref="N111" si="3">E111*H111</f>
        <v>192</v>
      </c>
      <c r="O111" s="51" t="s">
        <v>577</v>
      </c>
      <c r="P111" s="50">
        <v>42000</v>
      </c>
      <c r="Q111" s="390">
        <f t="shared" ref="Q111" si="4">N111*P111</f>
        <v>8064000</v>
      </c>
      <c r="R111" s="454"/>
      <c r="S111" s="518"/>
    </row>
    <row r="112" spans="1:19" s="129" customFormat="1" ht="17.100000000000001" customHeight="1" x14ac:dyDescent="0.2">
      <c r="A112" s="254"/>
      <c r="B112" s="875"/>
      <c r="C112" s="9"/>
      <c r="D112" s="49"/>
      <c r="E112" s="49"/>
      <c r="F112" s="49"/>
      <c r="G112" s="49"/>
      <c r="H112" s="49"/>
      <c r="I112" s="455"/>
      <c r="J112" s="49"/>
      <c r="K112" s="875"/>
      <c r="L112" s="875"/>
      <c r="M112" s="65"/>
      <c r="N112" s="439"/>
      <c r="O112" s="51"/>
      <c r="P112" s="50"/>
      <c r="Q112" s="390"/>
      <c r="R112" s="454"/>
      <c r="S112" s="518"/>
    </row>
    <row r="113" spans="1:19" s="181" customFormat="1" ht="17.100000000000001" customHeight="1" x14ac:dyDescent="0.2">
      <c r="A113" s="178" t="s">
        <v>59</v>
      </c>
      <c r="B113" s="177" t="s">
        <v>60</v>
      </c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88"/>
      <c r="O113" s="188"/>
      <c r="P113" s="188"/>
      <c r="Q113" s="387">
        <f>Q114+Q135</f>
        <v>139448000</v>
      </c>
      <c r="R113" s="559"/>
      <c r="S113" s="513"/>
    </row>
    <row r="114" spans="1:19" ht="17.100000000000001" customHeight="1" x14ac:dyDescent="0.2">
      <c r="A114" s="168">
        <v>3128</v>
      </c>
      <c r="B114" s="166" t="s">
        <v>433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93"/>
      <c r="O114" s="193"/>
      <c r="P114" s="193"/>
      <c r="Q114" s="389">
        <f>Q115+Q127</f>
        <v>120440000</v>
      </c>
      <c r="R114" s="879"/>
      <c r="S114" s="420"/>
    </row>
    <row r="115" spans="1:19" s="181" customFormat="1" ht="17.100000000000001" customHeight="1" x14ac:dyDescent="0.2">
      <c r="A115" s="183" t="s">
        <v>838</v>
      </c>
      <c r="B115" s="184" t="s">
        <v>955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202">
        <v>12</v>
      </c>
      <c r="O115" s="202" t="s">
        <v>903</v>
      </c>
      <c r="P115" s="202"/>
      <c r="Q115" s="400">
        <f>Q116</f>
        <v>82840000</v>
      </c>
      <c r="R115" s="421"/>
      <c r="S115" s="513"/>
    </row>
    <row r="116" spans="1:19" s="445" customFormat="1" ht="17.100000000000001" customHeight="1" x14ac:dyDescent="0.2">
      <c r="A116" s="440" t="s">
        <v>51</v>
      </c>
      <c r="B116" s="441" t="s">
        <v>52</v>
      </c>
      <c r="C116" s="441"/>
      <c r="D116" s="441"/>
      <c r="E116" s="441"/>
      <c r="F116" s="441"/>
      <c r="G116" s="441"/>
      <c r="H116" s="441"/>
      <c r="I116" s="441"/>
      <c r="J116" s="441"/>
      <c r="K116" s="441"/>
      <c r="L116" s="441"/>
      <c r="M116" s="441"/>
      <c r="N116" s="442"/>
      <c r="O116" s="442"/>
      <c r="P116" s="442"/>
      <c r="Q116" s="443">
        <f>Q117+Q122</f>
        <v>82840000</v>
      </c>
      <c r="R116" s="444"/>
      <c r="S116" s="523"/>
    </row>
    <row r="117" spans="1:19" s="54" customFormat="1" ht="17.100000000000001" customHeight="1" x14ac:dyDescent="0.2">
      <c r="A117" s="128" t="s">
        <v>61</v>
      </c>
      <c r="B117" s="876" t="s">
        <v>849</v>
      </c>
      <c r="C117" s="885"/>
      <c r="D117" s="885"/>
      <c r="E117" s="885"/>
      <c r="F117" s="885"/>
      <c r="G117" s="885"/>
      <c r="H117" s="885"/>
      <c r="I117" s="885"/>
      <c r="J117" s="885"/>
      <c r="K117" s="885"/>
      <c r="L117" s="885"/>
      <c r="M117" s="885"/>
      <c r="N117" s="128"/>
      <c r="O117" s="128"/>
      <c r="P117" s="128"/>
      <c r="Q117" s="381">
        <f>Q118</f>
        <v>31600000</v>
      </c>
      <c r="R117" s="454"/>
      <c r="S117" s="518"/>
    </row>
    <row r="118" spans="1:19" s="59" customFormat="1" ht="17.100000000000001" customHeight="1" x14ac:dyDescent="0.35">
      <c r="A118" s="51">
        <v>521119</v>
      </c>
      <c r="B118" s="1056" t="s">
        <v>56</v>
      </c>
      <c r="C118" s="1057"/>
      <c r="D118" s="1057"/>
      <c r="E118" s="1057"/>
      <c r="F118" s="1057"/>
      <c r="G118" s="1057"/>
      <c r="H118" s="1057"/>
      <c r="I118" s="1057"/>
      <c r="J118" s="1057"/>
      <c r="K118" s="1057"/>
      <c r="L118" s="1057"/>
      <c r="M118" s="5"/>
      <c r="N118" s="6"/>
      <c r="O118" s="6"/>
      <c r="P118" s="6"/>
      <c r="Q118" s="369">
        <f>SUM(Q120:Q120)</f>
        <v>31600000</v>
      </c>
      <c r="R118" s="454" t="s">
        <v>562</v>
      </c>
      <c r="S118" s="518"/>
    </row>
    <row r="119" spans="1:19" s="129" customFormat="1" ht="17.100000000000001" customHeight="1" x14ac:dyDescent="0.2">
      <c r="A119" s="20"/>
      <c r="B119" s="8" t="s">
        <v>19</v>
      </c>
      <c r="C119" s="18" t="s">
        <v>32</v>
      </c>
      <c r="D119" s="18"/>
      <c r="E119" s="42"/>
      <c r="F119" s="18"/>
      <c r="G119" s="19"/>
      <c r="H119" s="19"/>
      <c r="I119" s="19"/>
      <c r="J119" s="19"/>
      <c r="K119" s="19"/>
      <c r="L119" s="19"/>
      <c r="M119" s="19"/>
      <c r="N119" s="20"/>
      <c r="O119" s="20"/>
      <c r="P119" s="21"/>
      <c r="Q119" s="402"/>
      <c r="R119" s="145"/>
      <c r="S119" s="517"/>
    </row>
    <row r="120" spans="1:19" s="54" customFormat="1" ht="17.100000000000001" customHeight="1" x14ac:dyDescent="0.2">
      <c r="A120" s="1"/>
      <c r="B120" s="8"/>
      <c r="C120" s="9" t="s">
        <v>780</v>
      </c>
      <c r="D120" s="5"/>
      <c r="E120" s="42"/>
      <c r="F120" s="5"/>
      <c r="G120" s="878"/>
      <c r="H120" s="878"/>
      <c r="I120" s="878"/>
      <c r="J120" s="878"/>
      <c r="K120" s="878"/>
      <c r="L120" s="878"/>
      <c r="M120" s="878"/>
      <c r="N120" s="20">
        <v>1</v>
      </c>
      <c r="O120" s="20" t="s">
        <v>366</v>
      </c>
      <c r="P120" s="4">
        <v>31600000</v>
      </c>
      <c r="Q120" s="4">
        <f>N120*P120</f>
        <v>31600000</v>
      </c>
      <c r="R120" s="435"/>
      <c r="S120" s="524"/>
    </row>
    <row r="121" spans="1:19" s="54" customFormat="1" ht="17.100000000000001" customHeight="1" x14ac:dyDescent="0.2">
      <c r="A121" s="1"/>
      <c r="B121" s="8"/>
      <c r="C121" s="9"/>
      <c r="D121" s="5"/>
      <c r="E121" s="42"/>
      <c r="F121" s="5"/>
      <c r="G121" s="878"/>
      <c r="H121" s="878"/>
      <c r="I121" s="878"/>
      <c r="J121" s="878"/>
      <c r="K121" s="878"/>
      <c r="L121" s="878"/>
      <c r="M121" s="878"/>
      <c r="N121" s="20"/>
      <c r="O121" s="20"/>
      <c r="P121" s="4"/>
      <c r="Q121" s="409"/>
      <c r="R121" s="435"/>
      <c r="S121" s="524"/>
    </row>
    <row r="122" spans="1:19" ht="17.100000000000001" customHeight="1" x14ac:dyDescent="0.2">
      <c r="A122" s="128" t="s">
        <v>63</v>
      </c>
      <c r="B122" s="1063" t="s">
        <v>40</v>
      </c>
      <c r="C122" s="1064"/>
      <c r="D122" s="1064"/>
      <c r="E122" s="1064"/>
      <c r="F122" s="1064"/>
      <c r="G122" s="1064"/>
      <c r="H122" s="1064"/>
      <c r="I122" s="1064"/>
      <c r="J122" s="1064"/>
      <c r="K122" s="1064"/>
      <c r="L122" s="1064"/>
      <c r="M122" s="1065"/>
      <c r="N122" s="128"/>
      <c r="O122" s="128"/>
      <c r="P122" s="128"/>
      <c r="Q122" s="401">
        <f>Q123</f>
        <v>51240000</v>
      </c>
      <c r="R122" s="879"/>
      <c r="S122" s="420"/>
    </row>
    <row r="123" spans="1:19" ht="17.100000000000001" customHeight="1" x14ac:dyDescent="0.35">
      <c r="A123" s="1">
        <v>521112</v>
      </c>
      <c r="B123" s="41" t="s">
        <v>62</v>
      </c>
      <c r="C123" s="39"/>
      <c r="D123" s="39"/>
      <c r="E123" s="127"/>
      <c r="F123" s="127"/>
      <c r="G123" s="127"/>
      <c r="H123" s="127"/>
      <c r="I123" s="127"/>
      <c r="J123" s="127"/>
      <c r="K123" s="127"/>
      <c r="L123" s="127"/>
      <c r="M123" s="127"/>
      <c r="N123" s="1"/>
      <c r="O123" s="1"/>
      <c r="P123" s="1"/>
      <c r="Q123" s="405">
        <f>SUM(Q125:Q125)</f>
        <v>51240000</v>
      </c>
      <c r="R123" s="454" t="s">
        <v>562</v>
      </c>
      <c r="S123" s="518"/>
    </row>
    <row r="124" spans="1:19" s="129" customFormat="1" ht="17.100000000000001" customHeight="1" x14ac:dyDescent="0.2">
      <c r="A124" s="11"/>
      <c r="B124" s="877" t="s">
        <v>19</v>
      </c>
      <c r="C124" s="2" t="s">
        <v>31</v>
      </c>
      <c r="D124" s="2"/>
      <c r="E124" s="5"/>
      <c r="F124" s="878"/>
      <c r="G124" s="878"/>
      <c r="H124" s="878"/>
      <c r="I124" s="878"/>
      <c r="J124" s="878"/>
      <c r="K124" s="878"/>
      <c r="L124" s="878"/>
      <c r="M124" s="878"/>
      <c r="N124" s="1"/>
      <c r="O124" s="1"/>
      <c r="P124" s="1"/>
      <c r="Q124" s="406"/>
      <c r="R124" s="145"/>
      <c r="S124" s="517"/>
    </row>
    <row r="125" spans="1:19" ht="17.100000000000001" customHeight="1" x14ac:dyDescent="0.2">
      <c r="A125" s="11"/>
      <c r="B125" s="877"/>
      <c r="C125" s="9" t="s">
        <v>780</v>
      </c>
      <c r="D125" s="2"/>
      <c r="E125" s="5"/>
      <c r="F125" s="5" t="s">
        <v>9</v>
      </c>
      <c r="G125" s="878">
        <v>2</v>
      </c>
      <c r="H125" s="878" t="s">
        <v>10</v>
      </c>
      <c r="I125" s="878" t="s">
        <v>11</v>
      </c>
      <c r="J125" s="878">
        <v>366</v>
      </c>
      <c r="K125" s="878" t="s">
        <v>12</v>
      </c>
      <c r="L125" s="5" t="s">
        <v>14</v>
      </c>
      <c r="M125" s="878"/>
      <c r="N125" s="22">
        <f>G125*J125</f>
        <v>732</v>
      </c>
      <c r="O125" s="1" t="s">
        <v>16</v>
      </c>
      <c r="P125" s="22">
        <v>70000</v>
      </c>
      <c r="Q125" s="406">
        <f>N125*P125</f>
        <v>51240000</v>
      </c>
      <c r="R125" s="879"/>
      <c r="S125" s="420"/>
    </row>
    <row r="126" spans="1:19" s="54" customFormat="1" ht="17.100000000000001" customHeight="1" x14ac:dyDescent="0.2">
      <c r="A126" s="1"/>
      <c r="B126" s="5"/>
      <c r="C126" s="9"/>
      <c r="D126" s="5"/>
      <c r="E126" s="42"/>
      <c r="F126" s="5"/>
      <c r="G126" s="878"/>
      <c r="H126" s="878"/>
      <c r="I126" s="878"/>
      <c r="J126" s="878"/>
      <c r="K126" s="878"/>
      <c r="L126" s="878"/>
      <c r="M126" s="878"/>
      <c r="N126" s="20"/>
      <c r="O126" s="20"/>
      <c r="P126" s="4"/>
      <c r="Q126" s="409"/>
      <c r="R126" s="435"/>
      <c r="S126" s="524"/>
    </row>
    <row r="127" spans="1:19" s="181" customFormat="1" ht="17.100000000000001" customHeight="1" x14ac:dyDescent="0.2">
      <c r="A127" s="183" t="s">
        <v>326</v>
      </c>
      <c r="B127" s="184" t="s">
        <v>294</v>
      </c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202">
        <v>12</v>
      </c>
      <c r="O127" s="202" t="s">
        <v>903</v>
      </c>
      <c r="P127" s="202"/>
      <c r="Q127" s="400">
        <f>Q128</f>
        <v>37600000</v>
      </c>
      <c r="R127" s="421"/>
      <c r="S127" s="513"/>
    </row>
    <row r="128" spans="1:19" ht="17.100000000000001" customHeight="1" x14ac:dyDescent="0.2">
      <c r="A128" s="60" t="s">
        <v>44</v>
      </c>
      <c r="B128" s="253" t="s">
        <v>954</v>
      </c>
      <c r="C128" s="882"/>
      <c r="D128" s="882"/>
      <c r="E128" s="882"/>
      <c r="F128" s="882"/>
      <c r="G128" s="882"/>
      <c r="H128" s="882"/>
      <c r="I128" s="882"/>
      <c r="J128" s="882"/>
      <c r="K128" s="882"/>
      <c r="L128" s="882"/>
      <c r="M128" s="882"/>
      <c r="N128" s="46"/>
      <c r="O128" s="46"/>
      <c r="P128" s="46"/>
      <c r="Q128" s="356">
        <f>Q129</f>
        <v>37600000</v>
      </c>
      <c r="R128" s="879"/>
      <c r="S128" s="420"/>
    </row>
    <row r="129" spans="1:19" s="54" customFormat="1" ht="17.100000000000001" customHeight="1" x14ac:dyDescent="0.2">
      <c r="A129" s="128" t="s">
        <v>61</v>
      </c>
      <c r="B129" s="876" t="s">
        <v>902</v>
      </c>
      <c r="C129" s="885"/>
      <c r="D129" s="885"/>
      <c r="E129" s="885"/>
      <c r="F129" s="885"/>
      <c r="G129" s="885"/>
      <c r="H129" s="885"/>
      <c r="I129" s="885"/>
      <c r="J129" s="885"/>
      <c r="K129" s="885"/>
      <c r="L129" s="885"/>
      <c r="M129" s="885"/>
      <c r="N129" s="128"/>
      <c r="O129" s="128"/>
      <c r="P129" s="128"/>
      <c r="Q129" s="381">
        <f>Q130</f>
        <v>37600000</v>
      </c>
      <c r="R129" s="454"/>
      <c r="S129" s="518"/>
    </row>
    <row r="130" spans="1:19" s="59" customFormat="1" ht="17.100000000000001" customHeight="1" x14ac:dyDescent="0.35">
      <c r="A130" s="51">
        <v>521119</v>
      </c>
      <c r="B130" s="1056" t="s">
        <v>56</v>
      </c>
      <c r="C130" s="1057"/>
      <c r="D130" s="1057"/>
      <c r="E130" s="1057"/>
      <c r="F130" s="1057"/>
      <c r="G130" s="1057"/>
      <c r="H130" s="1057"/>
      <c r="I130" s="1057"/>
      <c r="J130" s="1057"/>
      <c r="K130" s="1057"/>
      <c r="L130" s="1057"/>
      <c r="M130" s="5"/>
      <c r="N130" s="6"/>
      <c r="O130" s="6"/>
      <c r="P130" s="6"/>
      <c r="Q130" s="369">
        <f>SUM(Q132:Q132)</f>
        <v>37600000</v>
      </c>
      <c r="R130" s="454" t="s">
        <v>562</v>
      </c>
      <c r="S130" s="518"/>
    </row>
    <row r="131" spans="1:19" s="129" customFormat="1" ht="17.100000000000001" customHeight="1" x14ac:dyDescent="0.2">
      <c r="A131" s="20"/>
      <c r="B131" s="8" t="s">
        <v>19</v>
      </c>
      <c r="C131" s="18" t="s">
        <v>32</v>
      </c>
      <c r="D131" s="18"/>
      <c r="E131" s="42"/>
      <c r="F131" s="18"/>
      <c r="G131" s="19"/>
      <c r="H131" s="19"/>
      <c r="I131" s="19"/>
      <c r="J131" s="19"/>
      <c r="K131" s="19"/>
      <c r="L131" s="19"/>
      <c r="M131" s="19"/>
      <c r="N131" s="20"/>
      <c r="O131" s="20"/>
      <c r="P131" s="21"/>
      <c r="Q131" s="402"/>
      <c r="R131" s="145"/>
      <c r="S131" s="517"/>
    </row>
    <row r="132" spans="1:19" s="54" customFormat="1" ht="17.100000000000001" customHeight="1" x14ac:dyDescent="0.2">
      <c r="A132" s="1"/>
      <c r="B132" s="8"/>
      <c r="C132" s="9" t="s">
        <v>780</v>
      </c>
      <c r="D132" s="5"/>
      <c r="E132" s="42"/>
      <c r="F132" s="5"/>
      <c r="G132" s="878"/>
      <c r="H132" s="878"/>
      <c r="I132" s="878"/>
      <c r="J132" s="878"/>
      <c r="K132" s="878"/>
      <c r="L132" s="878"/>
      <c r="M132" s="878"/>
      <c r="N132" s="20">
        <v>1</v>
      </c>
      <c r="O132" s="20" t="s">
        <v>366</v>
      </c>
      <c r="P132" s="4">
        <v>37600000</v>
      </c>
      <c r="Q132" s="403">
        <f>P132*N132</f>
        <v>37600000</v>
      </c>
      <c r="R132" s="435"/>
      <c r="S132" s="524"/>
    </row>
    <row r="133" spans="1:19" s="54" customFormat="1" ht="17.100000000000001" customHeight="1" x14ac:dyDescent="0.2">
      <c r="A133" s="1"/>
      <c r="B133" s="8"/>
      <c r="C133" s="9"/>
      <c r="D133" s="5"/>
      <c r="E133" s="42"/>
      <c r="F133" s="5"/>
      <c r="G133" s="878"/>
      <c r="H133" s="878"/>
      <c r="I133" s="878"/>
      <c r="J133" s="878"/>
      <c r="K133" s="878"/>
      <c r="L133" s="878"/>
      <c r="M133" s="878"/>
      <c r="N133" s="20"/>
      <c r="O133" s="20"/>
      <c r="P133" s="4"/>
      <c r="Q133" s="403"/>
      <c r="R133" s="435"/>
      <c r="S133" s="524"/>
    </row>
    <row r="134" spans="1:19" ht="17.100000000000001" customHeight="1" x14ac:dyDescent="0.2">
      <c r="A134" s="11"/>
      <c r="B134" s="878"/>
      <c r="C134" s="9"/>
      <c r="D134" s="2"/>
      <c r="E134" s="5"/>
      <c r="F134" s="5"/>
      <c r="G134" s="878"/>
      <c r="H134" s="878"/>
      <c r="I134" s="878"/>
      <c r="J134" s="878"/>
      <c r="K134" s="878"/>
      <c r="L134" s="5"/>
      <c r="M134" s="878"/>
      <c r="N134" s="22"/>
      <c r="O134" s="1"/>
      <c r="P134" s="22"/>
      <c r="Q134" s="406"/>
      <c r="R134" s="879"/>
      <c r="S134" s="420"/>
    </row>
    <row r="135" spans="1:19" ht="17.100000000000001" customHeight="1" x14ac:dyDescent="0.2">
      <c r="A135" s="168">
        <v>3130</v>
      </c>
      <c r="B135" s="166" t="s">
        <v>436</v>
      </c>
      <c r="C135" s="166"/>
      <c r="D135" s="166"/>
      <c r="E135" s="166"/>
      <c r="F135" s="166"/>
      <c r="G135" s="166"/>
      <c r="H135" s="166"/>
      <c r="I135" s="166"/>
      <c r="J135" s="166"/>
      <c r="K135" s="166"/>
      <c r="L135" s="166"/>
      <c r="M135" s="166"/>
      <c r="N135" s="193"/>
      <c r="O135" s="193"/>
      <c r="P135" s="193"/>
      <c r="Q135" s="389">
        <f>Q136</f>
        <v>19008000</v>
      </c>
      <c r="R135" s="879"/>
      <c r="S135" s="420"/>
    </row>
    <row r="136" spans="1:19" s="181" customFormat="1" ht="17.100000000000001" customHeight="1" x14ac:dyDescent="0.2">
      <c r="A136" s="183" t="s">
        <v>435</v>
      </c>
      <c r="B136" s="184" t="s">
        <v>437</v>
      </c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202">
        <v>12</v>
      </c>
      <c r="O136" s="202" t="s">
        <v>903</v>
      </c>
      <c r="P136" s="202"/>
      <c r="Q136" s="400">
        <f>Q137</f>
        <v>19008000</v>
      </c>
      <c r="R136" s="421"/>
      <c r="S136" s="513"/>
    </row>
    <row r="137" spans="1:19" ht="17.100000000000001" customHeight="1" x14ac:dyDescent="0.2">
      <c r="A137" s="60" t="s">
        <v>51</v>
      </c>
      <c r="B137" s="253" t="s">
        <v>52</v>
      </c>
      <c r="C137" s="882"/>
      <c r="D137" s="882"/>
      <c r="E137" s="882"/>
      <c r="F137" s="882"/>
      <c r="G137" s="882"/>
      <c r="H137" s="882"/>
      <c r="I137" s="882"/>
      <c r="J137" s="882"/>
      <c r="K137" s="882"/>
      <c r="L137" s="882"/>
      <c r="M137" s="882"/>
      <c r="N137" s="46"/>
      <c r="O137" s="46"/>
      <c r="P137" s="46"/>
      <c r="Q137" s="356">
        <f>Q138</f>
        <v>19008000</v>
      </c>
      <c r="R137" s="879"/>
      <c r="S137" s="420"/>
    </row>
    <row r="138" spans="1:19" s="61" customFormat="1" ht="17.100000000000001" customHeight="1" x14ac:dyDescent="0.2">
      <c r="A138" s="137" t="s">
        <v>799</v>
      </c>
      <c r="B138" s="881" t="s">
        <v>800</v>
      </c>
      <c r="C138" s="884"/>
      <c r="D138" s="884"/>
      <c r="E138" s="884"/>
      <c r="F138" s="884"/>
      <c r="G138" s="884"/>
      <c r="H138" s="884"/>
      <c r="I138" s="884"/>
      <c r="J138" s="884"/>
      <c r="K138" s="884"/>
      <c r="L138" s="884"/>
      <c r="M138" s="884"/>
      <c r="N138" s="137"/>
      <c r="O138" s="137"/>
      <c r="P138" s="137"/>
      <c r="Q138" s="357">
        <f>Q139</f>
        <v>19008000</v>
      </c>
      <c r="R138" s="432" t="s">
        <v>562</v>
      </c>
      <c r="S138" s="521"/>
    </row>
    <row r="139" spans="1:19" s="129" customFormat="1" ht="17.100000000000001" customHeight="1" x14ac:dyDescent="0.35">
      <c r="A139" s="44">
        <v>521119</v>
      </c>
      <c r="B139" s="1056" t="s">
        <v>56</v>
      </c>
      <c r="C139" s="1057"/>
      <c r="D139" s="1057"/>
      <c r="E139" s="1057"/>
      <c r="F139" s="1057"/>
      <c r="G139" s="1057"/>
      <c r="H139" s="1057"/>
      <c r="I139" s="1057"/>
      <c r="J139" s="1057"/>
      <c r="K139" s="1057"/>
      <c r="L139" s="1057"/>
      <c r="M139" s="45"/>
      <c r="N139" s="28"/>
      <c r="O139" s="28"/>
      <c r="P139" s="28"/>
      <c r="Q139" s="394">
        <f>Q140</f>
        <v>19008000</v>
      </c>
      <c r="R139" s="454"/>
      <c r="S139" s="518"/>
    </row>
    <row r="140" spans="1:19" s="129" customFormat="1" ht="17.100000000000001" customHeight="1" x14ac:dyDescent="0.2">
      <c r="A140" s="254"/>
      <c r="B140" s="258" t="s">
        <v>19</v>
      </c>
      <c r="C140" s="2" t="s">
        <v>327</v>
      </c>
      <c r="D140" s="875"/>
      <c r="E140" s="875"/>
      <c r="F140" s="875"/>
      <c r="G140" s="875"/>
      <c r="H140" s="875"/>
      <c r="I140" s="875"/>
      <c r="J140" s="875"/>
      <c r="K140" s="875"/>
      <c r="L140" s="875"/>
      <c r="M140" s="45"/>
      <c r="N140" s="28"/>
      <c r="O140" s="28"/>
      <c r="P140" s="28"/>
      <c r="Q140" s="390">
        <f>Q142</f>
        <v>19008000</v>
      </c>
      <c r="R140" s="145"/>
      <c r="S140" s="517"/>
    </row>
    <row r="141" spans="1:19" s="129" customFormat="1" ht="17.100000000000001" customHeight="1" x14ac:dyDescent="0.35">
      <c r="A141" s="254"/>
      <c r="B141" s="874"/>
      <c r="C141" s="2" t="s">
        <v>671</v>
      </c>
      <c r="D141" s="875"/>
      <c r="E141" s="875"/>
      <c r="F141" s="875"/>
      <c r="G141" s="875"/>
      <c r="H141" s="875"/>
      <c r="I141" s="875"/>
      <c r="J141" s="875"/>
      <c r="K141" s="875"/>
      <c r="L141" s="875"/>
      <c r="M141" s="45"/>
      <c r="N141" s="28"/>
      <c r="O141" s="28"/>
      <c r="P141" s="28"/>
      <c r="Q141" s="394"/>
      <c r="R141" s="145"/>
      <c r="S141" s="517"/>
    </row>
    <row r="142" spans="1:19" s="129" customFormat="1" ht="17.100000000000001" customHeight="1" x14ac:dyDescent="0.35">
      <c r="A142" s="254"/>
      <c r="B142" s="874"/>
      <c r="C142" s="2" t="s">
        <v>913</v>
      </c>
      <c r="D142" s="875"/>
      <c r="E142" s="875"/>
      <c r="F142" s="875"/>
      <c r="G142" s="875"/>
      <c r="H142" s="875"/>
      <c r="I142" s="875"/>
      <c r="J142" s="875"/>
      <c r="K142" s="875"/>
      <c r="L142" s="875"/>
      <c r="M142" s="45"/>
      <c r="N142" s="879"/>
      <c r="O142" s="454"/>
      <c r="P142" s="38"/>
      <c r="Q142" s="369">
        <f>SUM(Q143:Q145)</f>
        <v>19008000</v>
      </c>
      <c r="R142" s="145"/>
      <c r="S142" s="517"/>
    </row>
    <row r="143" spans="1:19" s="129" customFormat="1" ht="17.100000000000001" customHeight="1" x14ac:dyDescent="0.2">
      <c r="A143" s="254"/>
      <c r="B143" s="874"/>
      <c r="C143" s="9" t="s">
        <v>18</v>
      </c>
      <c r="D143" s="5"/>
      <c r="E143" s="5"/>
      <c r="F143" s="5" t="s">
        <v>9</v>
      </c>
      <c r="G143" s="878">
        <v>2</v>
      </c>
      <c r="H143" s="878" t="s">
        <v>10</v>
      </c>
      <c r="I143" s="878" t="s">
        <v>11</v>
      </c>
      <c r="J143" s="878">
        <v>144</v>
      </c>
      <c r="K143" s="878" t="s">
        <v>8</v>
      </c>
      <c r="L143" s="5" t="s">
        <v>14</v>
      </c>
      <c r="M143" s="878"/>
      <c r="N143" s="22">
        <f>G143*J143</f>
        <v>288</v>
      </c>
      <c r="O143" s="1" t="s">
        <v>577</v>
      </c>
      <c r="P143" s="38">
        <v>22000</v>
      </c>
      <c r="Q143" s="370">
        <f>P143*N143</f>
        <v>6336000</v>
      </c>
      <c r="R143" s="145"/>
      <c r="S143" s="517"/>
    </row>
    <row r="144" spans="1:19" s="129" customFormat="1" ht="17.100000000000001" customHeight="1" x14ac:dyDescent="0.2">
      <c r="A144" s="254"/>
      <c r="B144" s="874"/>
      <c r="C144" s="9" t="s">
        <v>235</v>
      </c>
      <c r="D144" s="5"/>
      <c r="E144" s="5"/>
      <c r="F144" s="5" t="s">
        <v>9</v>
      </c>
      <c r="G144" s="878">
        <v>2</v>
      </c>
      <c r="H144" s="878" t="s">
        <v>10</v>
      </c>
      <c r="I144" s="878" t="s">
        <v>11</v>
      </c>
      <c r="J144" s="878">
        <v>144</v>
      </c>
      <c r="K144" s="878" t="s">
        <v>8</v>
      </c>
      <c r="L144" s="5" t="s">
        <v>14</v>
      </c>
      <c r="M144" s="878"/>
      <c r="N144" s="22">
        <f>G144*J144</f>
        <v>288</v>
      </c>
      <c r="O144" s="1" t="s">
        <v>577</v>
      </c>
      <c r="P144" s="38">
        <v>39000</v>
      </c>
      <c r="Q144" s="370">
        <f>N144*P144</f>
        <v>11232000</v>
      </c>
      <c r="R144" s="145"/>
      <c r="S144" s="517"/>
    </row>
    <row r="145" spans="1:21" s="129" customFormat="1" ht="17.100000000000001" customHeight="1" x14ac:dyDescent="0.2">
      <c r="A145" s="254"/>
      <c r="B145" s="874"/>
      <c r="C145" s="9" t="s">
        <v>27</v>
      </c>
      <c r="D145" s="5"/>
      <c r="E145" s="5"/>
      <c r="F145" s="5" t="s">
        <v>9</v>
      </c>
      <c r="G145" s="878">
        <v>2</v>
      </c>
      <c r="H145" s="878" t="s">
        <v>10</v>
      </c>
      <c r="I145" s="878" t="s">
        <v>11</v>
      </c>
      <c r="J145" s="878">
        <v>144</v>
      </c>
      <c r="K145" s="878" t="s">
        <v>8</v>
      </c>
      <c r="L145" s="5" t="s">
        <v>14</v>
      </c>
      <c r="M145" s="878"/>
      <c r="N145" s="22">
        <f>G145*J145</f>
        <v>288</v>
      </c>
      <c r="O145" s="1" t="s">
        <v>577</v>
      </c>
      <c r="P145" s="38">
        <v>5000</v>
      </c>
      <c r="Q145" s="370">
        <f>P145*N145</f>
        <v>1440000</v>
      </c>
      <c r="R145" s="145"/>
      <c r="S145" s="517"/>
    </row>
    <row r="146" spans="1:21" s="129" customFormat="1" ht="17.100000000000001" customHeight="1" x14ac:dyDescent="0.2">
      <c r="A146" s="254"/>
      <c r="B146" s="875"/>
      <c r="C146" s="9"/>
      <c r="D146" s="5"/>
      <c r="E146" s="5"/>
      <c r="F146" s="5"/>
      <c r="G146" s="878"/>
      <c r="H146" s="878"/>
      <c r="I146" s="878"/>
      <c r="J146" s="878"/>
      <c r="K146" s="878"/>
      <c r="L146" s="5"/>
      <c r="M146" s="878"/>
      <c r="N146" s="22"/>
      <c r="O146" s="1"/>
      <c r="P146" s="38"/>
      <c r="Q146" s="370"/>
      <c r="R146" s="145"/>
      <c r="S146" s="517"/>
    </row>
    <row r="147" spans="1:21" ht="17.100000000000001" customHeight="1" x14ac:dyDescent="0.2">
      <c r="A147" s="35"/>
      <c r="B147" s="5"/>
      <c r="C147" s="9"/>
      <c r="D147" s="5"/>
      <c r="E147" s="5"/>
      <c r="F147" s="5"/>
      <c r="G147" s="878"/>
      <c r="H147" s="878"/>
      <c r="I147" s="878"/>
      <c r="J147" s="878"/>
      <c r="K147" s="878"/>
      <c r="L147" s="5"/>
      <c r="M147" s="56"/>
      <c r="N147" s="22"/>
      <c r="O147" s="35"/>
      <c r="P147" s="38"/>
      <c r="Q147" s="408"/>
      <c r="R147" s="879"/>
      <c r="S147" s="420"/>
    </row>
    <row r="148" spans="1:21" ht="17.100000000000001" customHeight="1" x14ac:dyDescent="0.2">
      <c r="A148" s="178" t="s">
        <v>65</v>
      </c>
      <c r="B148" s="177" t="s">
        <v>66</v>
      </c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88"/>
      <c r="O148" s="188"/>
      <c r="P148" s="188"/>
      <c r="Q148" s="387">
        <f>Q149</f>
        <v>40640000</v>
      </c>
      <c r="R148" s="879"/>
      <c r="S148" s="420"/>
    </row>
    <row r="149" spans="1:21" ht="17.100000000000001" customHeight="1" x14ac:dyDescent="0.2">
      <c r="A149" s="205">
        <v>3142</v>
      </c>
      <c r="B149" s="206" t="s">
        <v>458</v>
      </c>
      <c r="C149" s="207"/>
      <c r="D149" s="206"/>
      <c r="E149" s="167"/>
      <c r="F149" s="167"/>
      <c r="G149" s="167"/>
      <c r="H149" s="167"/>
      <c r="I149" s="167"/>
      <c r="J149" s="167"/>
      <c r="K149" s="167"/>
      <c r="L149" s="167"/>
      <c r="M149" s="206"/>
      <c r="N149" s="208"/>
      <c r="O149" s="168"/>
      <c r="P149" s="209"/>
      <c r="Q149" s="389">
        <f>Q151+Q164+Q171+Q177</f>
        <v>40640000</v>
      </c>
      <c r="R149" s="879"/>
      <c r="S149" s="420"/>
    </row>
    <row r="150" spans="1:21" ht="17.100000000000001" customHeight="1" x14ac:dyDescent="0.2">
      <c r="A150" s="210" t="s">
        <v>266</v>
      </c>
      <c r="B150" s="211" t="s">
        <v>459</v>
      </c>
      <c r="C150" s="212"/>
      <c r="D150" s="213"/>
      <c r="E150" s="185"/>
      <c r="F150" s="185"/>
      <c r="G150" s="185"/>
      <c r="H150" s="185"/>
      <c r="I150" s="185"/>
      <c r="J150" s="185"/>
      <c r="K150" s="185"/>
      <c r="L150" s="185"/>
      <c r="M150" s="213"/>
      <c r="N150" s="234"/>
      <c r="O150" s="200"/>
      <c r="P150" s="214"/>
      <c r="Q150" s="400">
        <f>Q151</f>
        <v>40640000</v>
      </c>
      <c r="R150" s="879"/>
      <c r="S150" s="420"/>
    </row>
    <row r="151" spans="1:21" ht="17.100000000000001" customHeight="1" x14ac:dyDescent="0.2">
      <c r="A151" s="60" t="s">
        <v>51</v>
      </c>
      <c r="B151" s="253" t="s">
        <v>52</v>
      </c>
      <c r="C151" s="882"/>
      <c r="D151" s="882"/>
      <c r="E151" s="882"/>
      <c r="F151" s="882"/>
      <c r="G151" s="882"/>
      <c r="H151" s="882"/>
      <c r="I151" s="882"/>
      <c r="J151" s="882"/>
      <c r="K151" s="882"/>
      <c r="L151" s="882"/>
      <c r="M151" s="882"/>
      <c r="N151" s="46"/>
      <c r="O151" s="280"/>
      <c r="P151" s="46"/>
      <c r="Q151" s="356">
        <f>Q152</f>
        <v>40640000</v>
      </c>
      <c r="R151" s="879"/>
      <c r="S151" s="420"/>
    </row>
    <row r="152" spans="1:21" ht="17.100000000000001" customHeight="1" x14ac:dyDescent="0.2">
      <c r="A152" s="137" t="s">
        <v>67</v>
      </c>
      <c r="B152" s="65" t="s">
        <v>41</v>
      </c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7"/>
      <c r="O152" s="67"/>
      <c r="P152" s="67"/>
      <c r="Q152" s="375">
        <f>Q153</f>
        <v>40640000</v>
      </c>
      <c r="R152" s="879"/>
      <c r="S152" s="420"/>
    </row>
    <row r="153" spans="1:21" ht="17.100000000000001" customHeight="1" x14ac:dyDescent="0.35">
      <c r="A153" s="44">
        <v>521119</v>
      </c>
      <c r="B153" s="24" t="s">
        <v>48</v>
      </c>
      <c r="C153" s="25"/>
      <c r="E153" s="25"/>
      <c r="F153" s="25"/>
      <c r="G153" s="25"/>
      <c r="H153" s="25"/>
      <c r="I153" s="25"/>
      <c r="J153" s="25"/>
      <c r="K153" s="25"/>
      <c r="L153" s="25"/>
      <c r="M153" s="25"/>
      <c r="N153" s="28"/>
      <c r="O153" s="28"/>
      <c r="P153" s="28"/>
      <c r="Q153" s="394">
        <f>Q155</f>
        <v>40640000</v>
      </c>
      <c r="R153" s="454" t="s">
        <v>562</v>
      </c>
      <c r="S153" s="518"/>
    </row>
    <row r="154" spans="1:21" s="129" customFormat="1" ht="17.100000000000001" customHeight="1" x14ac:dyDescent="0.2">
      <c r="A154" s="27"/>
      <c r="B154" s="49" t="s">
        <v>19</v>
      </c>
      <c r="C154" s="49" t="s">
        <v>297</v>
      </c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8"/>
      <c r="O154" s="28"/>
      <c r="P154" s="28"/>
      <c r="Q154" s="382"/>
      <c r="R154" s="145"/>
      <c r="S154" s="517"/>
    </row>
    <row r="155" spans="1:21" s="129" customFormat="1" ht="17.100000000000001" customHeight="1" x14ac:dyDescent="0.2">
      <c r="A155" s="27"/>
      <c r="B155" s="49"/>
      <c r="C155" s="49" t="s">
        <v>913</v>
      </c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8"/>
      <c r="O155" s="28"/>
      <c r="P155" s="266"/>
      <c r="Q155" s="382">
        <f>Q156+Q157</f>
        <v>40640000</v>
      </c>
      <c r="R155" s="145"/>
      <c r="S155" s="517"/>
    </row>
    <row r="156" spans="1:21" s="129" customFormat="1" ht="17.100000000000001" customHeight="1" x14ac:dyDescent="0.2">
      <c r="A156" s="27"/>
      <c r="B156" s="49"/>
      <c r="C156" s="49" t="s">
        <v>664</v>
      </c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8">
        <v>2</v>
      </c>
      <c r="O156" s="68" t="s">
        <v>250</v>
      </c>
      <c r="P156" s="266">
        <v>12710000</v>
      </c>
      <c r="Q156" s="382">
        <f>P156*N156</f>
        <v>25420000</v>
      </c>
      <c r="R156" s="145"/>
      <c r="S156" s="517"/>
    </row>
    <row r="157" spans="1:21" s="129" customFormat="1" ht="17.100000000000001" customHeight="1" x14ac:dyDescent="0.2">
      <c r="A157" s="27"/>
      <c r="B157" s="49"/>
      <c r="C157" s="49" t="s">
        <v>665</v>
      </c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8">
        <v>2</v>
      </c>
      <c r="O157" s="68" t="s">
        <v>250</v>
      </c>
      <c r="P157" s="266">
        <v>7610000</v>
      </c>
      <c r="Q157" s="382">
        <f>P157*N157</f>
        <v>15220000</v>
      </c>
      <c r="R157" s="145"/>
      <c r="S157" s="517"/>
    </row>
    <row r="158" spans="1:21" s="129" customFormat="1" ht="17.100000000000001" customHeight="1" x14ac:dyDescent="0.2">
      <c r="A158" s="27"/>
      <c r="B158" s="49"/>
      <c r="C158" s="49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8"/>
      <c r="O158" s="68"/>
      <c r="P158" s="266"/>
      <c r="Q158" s="382"/>
      <c r="R158" s="145"/>
      <c r="S158" s="517"/>
      <c r="T158" s="543"/>
      <c r="U158" s="517"/>
    </row>
    <row r="159" spans="1:21" s="129" customFormat="1" ht="17.100000000000001" customHeight="1" x14ac:dyDescent="0.2">
      <c r="A159" s="148"/>
      <c r="B159" s="1105" t="s">
        <v>204</v>
      </c>
      <c r="C159" s="1106"/>
      <c r="D159" s="1106"/>
      <c r="E159" s="1106"/>
      <c r="F159" s="1106"/>
      <c r="G159" s="1106"/>
      <c r="H159" s="1106"/>
      <c r="I159" s="1106"/>
      <c r="J159" s="1106"/>
      <c r="K159" s="1106"/>
      <c r="L159" s="1106"/>
      <c r="M159" s="1107"/>
      <c r="N159" s="483"/>
      <c r="O159" s="128"/>
      <c r="P159" s="484"/>
      <c r="Q159" s="368">
        <f>Q148+Q113+Q88+Q21+Q12</f>
        <v>242778000</v>
      </c>
      <c r="R159" s="145"/>
      <c r="T159" s="218">
        <v>337722500</v>
      </c>
    </row>
  </sheetData>
  <mergeCells count="17">
    <mergeCell ref="R9:R10"/>
    <mergeCell ref="B159:M159"/>
    <mergeCell ref="B11:M11"/>
    <mergeCell ref="B25:F25"/>
    <mergeCell ref="B118:L118"/>
    <mergeCell ref="B93:L93"/>
    <mergeCell ref="B108:L108"/>
    <mergeCell ref="B122:M122"/>
    <mergeCell ref="B130:L130"/>
    <mergeCell ref="B139:L139"/>
    <mergeCell ref="B17:L17"/>
    <mergeCell ref="A6:Q6"/>
    <mergeCell ref="A7:Q7"/>
    <mergeCell ref="A9:A10"/>
    <mergeCell ref="B9:M10"/>
    <mergeCell ref="N9:N10"/>
    <mergeCell ref="Q9:Q10"/>
  </mergeCells>
  <pageMargins left="1.2204724409448819" right="0" top="0.55118110236220474" bottom="0.55118110236220474" header="0.31496062992125984" footer="0.31496062992125984"/>
  <pageSetup paperSize="5" orientation="landscape" horizontalDpi="4294967294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G62"/>
  <sheetViews>
    <sheetView view="pageBreakPreview" topLeftCell="A49" zoomScaleNormal="100" zoomScaleSheetLayoutView="100" workbookViewId="0">
      <selection activeCell="H70" sqref="H70"/>
    </sheetView>
  </sheetViews>
  <sheetFormatPr defaultRowHeight="12.75" x14ac:dyDescent="0.2"/>
  <cols>
    <col min="1" max="1" width="12.28515625" customWidth="1"/>
    <col min="3" max="3" width="17.28515625" customWidth="1"/>
    <col min="4" max="4" width="2.5703125" customWidth="1"/>
    <col min="5" max="5" width="4.85546875" customWidth="1"/>
    <col min="6" max="6" width="2.5703125" customWidth="1"/>
    <col min="7" max="8" width="4.42578125" customWidth="1"/>
    <col min="9" max="9" width="3.85546875" customWidth="1"/>
    <col min="10" max="10" width="4.42578125" bestFit="1" customWidth="1"/>
    <col min="11" max="11" width="4.42578125" customWidth="1"/>
    <col min="12" max="12" width="4" customWidth="1"/>
    <col min="13" max="13" width="3.85546875" customWidth="1"/>
    <col min="14" max="14" width="8.28515625" customWidth="1"/>
    <col min="16" max="16" width="12" customWidth="1"/>
    <col min="17" max="17" width="13.28515625" customWidth="1"/>
    <col min="20" max="20" width="13" customWidth="1"/>
    <col min="21" max="22" width="13" bestFit="1" customWidth="1"/>
  </cols>
  <sheetData>
    <row r="1" spans="1:23" x14ac:dyDescent="0.2">
      <c r="A1" t="s">
        <v>43</v>
      </c>
    </row>
    <row r="2" spans="1:23" x14ac:dyDescent="0.2">
      <c r="A2" s="54" t="s">
        <v>431</v>
      </c>
    </row>
    <row r="3" spans="1:23" x14ac:dyDescent="0.2">
      <c r="A3" s="54" t="s">
        <v>465</v>
      </c>
    </row>
    <row r="4" spans="1:23" x14ac:dyDescent="0.2">
      <c r="A4" t="s">
        <v>80</v>
      </c>
    </row>
    <row r="6" spans="1:23" ht="20.25" x14ac:dyDescent="0.3">
      <c r="A6" s="1095" t="s">
        <v>893</v>
      </c>
      <c r="B6" s="1095"/>
      <c r="C6" s="1095"/>
      <c r="D6" s="1095"/>
      <c r="E6" s="1095"/>
      <c r="F6" s="1095"/>
      <c r="G6" s="1095"/>
      <c r="H6" s="1095"/>
      <c r="I6" s="1095"/>
      <c r="J6" s="1095"/>
      <c r="K6" s="1095"/>
      <c r="L6" s="1095"/>
      <c r="M6" s="1095"/>
      <c r="N6" s="1095"/>
      <c r="O6" s="1095"/>
      <c r="P6" s="1095"/>
      <c r="Q6" s="1095"/>
    </row>
    <row r="7" spans="1:23" ht="20.25" x14ac:dyDescent="0.3">
      <c r="A7" s="1077" t="s">
        <v>269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7"/>
      <c r="N7" s="1077"/>
      <c r="O7" s="1077"/>
      <c r="P7" s="1077"/>
      <c r="Q7" s="1077"/>
    </row>
    <row r="8" spans="1:23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23" x14ac:dyDescent="0.2">
      <c r="A9" s="1078" t="s">
        <v>1</v>
      </c>
      <c r="B9" s="1080" t="s">
        <v>2</v>
      </c>
      <c r="C9" s="1081"/>
      <c r="D9" s="1081"/>
      <c r="E9" s="1081"/>
      <c r="F9" s="1081"/>
      <c r="G9" s="1081"/>
      <c r="H9" s="1081"/>
      <c r="I9" s="1081"/>
      <c r="J9" s="1081"/>
      <c r="K9" s="1081"/>
      <c r="L9" s="1081"/>
      <c r="M9" s="1082"/>
      <c r="N9" s="1078">
        <v>1111</v>
      </c>
      <c r="O9" s="452" t="s">
        <v>7</v>
      </c>
      <c r="P9" s="452" t="s">
        <v>6</v>
      </c>
      <c r="Q9" s="1080" t="s">
        <v>4</v>
      </c>
      <c r="R9" s="1086" t="s">
        <v>561</v>
      </c>
    </row>
    <row r="10" spans="1:23" x14ac:dyDescent="0.2">
      <c r="A10" s="1079"/>
      <c r="B10" s="1083"/>
      <c r="C10" s="1084"/>
      <c r="D10" s="1084"/>
      <c r="E10" s="1084"/>
      <c r="F10" s="1084"/>
      <c r="G10" s="1084"/>
      <c r="H10" s="1084"/>
      <c r="I10" s="1084"/>
      <c r="J10" s="1084"/>
      <c r="K10" s="1084"/>
      <c r="L10" s="1084"/>
      <c r="M10" s="1085"/>
      <c r="N10" s="1079"/>
      <c r="O10" s="453" t="s">
        <v>5</v>
      </c>
      <c r="P10" s="453" t="s">
        <v>3</v>
      </c>
      <c r="Q10" s="1083"/>
      <c r="R10" s="1086"/>
    </row>
    <row r="11" spans="1:23" x14ac:dyDescent="0.2">
      <c r="A11" s="1">
        <v>1</v>
      </c>
      <c r="B11" s="1087">
        <v>2</v>
      </c>
      <c r="C11" s="1088"/>
      <c r="D11" s="1088"/>
      <c r="E11" s="1088"/>
      <c r="F11" s="1088"/>
      <c r="G11" s="1088"/>
      <c r="H11" s="1088"/>
      <c r="I11" s="1088"/>
      <c r="J11" s="1088"/>
      <c r="K11" s="1088"/>
      <c r="L11" s="1088"/>
      <c r="M11" s="1089"/>
      <c r="N11" s="1">
        <v>3</v>
      </c>
      <c r="O11" s="1">
        <v>5</v>
      </c>
      <c r="P11" s="1">
        <v>6</v>
      </c>
      <c r="Q11" s="447">
        <v>7</v>
      </c>
      <c r="R11" s="451"/>
      <c r="S11" s="222"/>
    </row>
    <row r="12" spans="1:23" s="181" customFormat="1" ht="17.100000000000001" customHeight="1" x14ac:dyDescent="0.2">
      <c r="A12" s="178" t="s">
        <v>45</v>
      </c>
      <c r="B12" s="177" t="s">
        <v>46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80"/>
      <c r="O12" s="180"/>
      <c r="P12" s="180"/>
      <c r="Q12" s="353">
        <f>Q13</f>
        <v>6200000</v>
      </c>
      <c r="R12" s="421"/>
      <c r="S12" s="513"/>
      <c r="T12" s="546"/>
      <c r="U12" s="513"/>
    </row>
    <row r="13" spans="1:23" s="173" customFormat="1" ht="17.100000000000001" customHeight="1" x14ac:dyDescent="0.2">
      <c r="A13" s="169">
        <v>3073</v>
      </c>
      <c r="B13" s="170" t="s">
        <v>47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2"/>
      <c r="O13" s="172"/>
      <c r="P13" s="172"/>
      <c r="Q13" s="354">
        <f>Q14</f>
        <v>6200000</v>
      </c>
      <c r="R13" s="422"/>
      <c r="S13" s="514"/>
      <c r="T13" s="547"/>
      <c r="U13" s="514"/>
    </row>
    <row r="14" spans="1:23" s="187" customFormat="1" ht="17.100000000000001" customHeight="1" x14ac:dyDescent="0.2">
      <c r="A14" s="183" t="s">
        <v>220</v>
      </c>
      <c r="B14" s="184" t="s">
        <v>294</v>
      </c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200">
        <v>1</v>
      </c>
      <c r="O14" s="200" t="s">
        <v>953</v>
      </c>
      <c r="P14" s="186"/>
      <c r="Q14" s="355">
        <f>Q15</f>
        <v>6200000</v>
      </c>
      <c r="R14" s="423"/>
      <c r="S14" s="515"/>
      <c r="T14" s="541"/>
      <c r="U14" s="515"/>
    </row>
    <row r="15" spans="1:23" ht="17.100000000000001" customHeight="1" x14ac:dyDescent="0.2">
      <c r="A15" s="58" t="s">
        <v>44</v>
      </c>
      <c r="B15" s="12" t="s">
        <v>295</v>
      </c>
      <c r="C15" s="9"/>
      <c r="D15" s="5"/>
      <c r="E15" s="535"/>
      <c r="F15" s="535"/>
      <c r="G15" s="535"/>
      <c r="H15" s="535"/>
      <c r="I15" s="535"/>
      <c r="J15" s="535"/>
      <c r="K15" s="535"/>
      <c r="L15" s="535"/>
      <c r="M15" s="5"/>
      <c r="N15" s="1"/>
      <c r="O15" s="1"/>
      <c r="P15" s="10"/>
      <c r="Q15" s="361">
        <f>Q16</f>
        <v>6200000</v>
      </c>
      <c r="R15" s="531"/>
      <c r="S15" s="420"/>
      <c r="T15" s="544"/>
      <c r="U15" s="420"/>
      <c r="V15" s="54"/>
      <c r="W15" s="54"/>
    </row>
    <row r="16" spans="1:23" s="129" customFormat="1" ht="17.100000000000001" customHeight="1" x14ac:dyDescent="0.2">
      <c r="A16" s="128" t="s">
        <v>50</v>
      </c>
      <c r="B16" s="85" t="s">
        <v>36</v>
      </c>
      <c r="C16" s="86"/>
      <c r="D16" s="85"/>
      <c r="E16" s="540"/>
      <c r="F16" s="540"/>
      <c r="G16" s="540"/>
      <c r="H16" s="540"/>
      <c r="I16" s="540"/>
      <c r="J16" s="540"/>
      <c r="K16" s="85"/>
      <c r="L16" s="85"/>
      <c r="M16" s="540"/>
      <c r="N16" s="128"/>
      <c r="O16" s="128"/>
      <c r="P16" s="128"/>
      <c r="Q16" s="357">
        <f>Q17</f>
        <v>6200000</v>
      </c>
      <c r="R16" s="145"/>
      <c r="S16" s="517"/>
      <c r="T16" s="543"/>
      <c r="U16" s="517"/>
    </row>
    <row r="17" spans="1:21" ht="17.100000000000001" customHeight="1" x14ac:dyDescent="0.35">
      <c r="A17" s="1">
        <v>521811</v>
      </c>
      <c r="B17" s="1056" t="s">
        <v>49</v>
      </c>
      <c r="C17" s="1057"/>
      <c r="D17" s="1057"/>
      <c r="E17" s="1057"/>
      <c r="F17" s="1057"/>
      <c r="G17" s="1057"/>
      <c r="H17" s="1057"/>
      <c r="I17" s="1057"/>
      <c r="J17" s="1057"/>
      <c r="K17" s="1057"/>
      <c r="L17" s="1057"/>
      <c r="M17" s="535"/>
      <c r="N17" s="1"/>
      <c r="O17" s="1"/>
      <c r="P17" s="1"/>
      <c r="Q17" s="365">
        <f>SUM(Q19:Q19)</f>
        <v>6200000</v>
      </c>
      <c r="R17" s="531" t="s">
        <v>562</v>
      </c>
      <c r="S17" s="420"/>
      <c r="T17" s="544"/>
      <c r="U17" s="420"/>
    </row>
    <row r="18" spans="1:21" ht="17.100000000000001" customHeight="1" x14ac:dyDescent="0.2">
      <c r="A18" s="1"/>
      <c r="B18" s="5" t="s">
        <v>19</v>
      </c>
      <c r="C18" s="5" t="s">
        <v>219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450"/>
      <c r="O18" s="450"/>
      <c r="P18" s="16"/>
      <c r="Q18" s="366"/>
      <c r="R18" s="531"/>
      <c r="S18" s="420"/>
      <c r="T18" s="544"/>
      <c r="U18" s="420"/>
    </row>
    <row r="19" spans="1:21" ht="17.100000000000001" customHeight="1" x14ac:dyDescent="0.2">
      <c r="A19" s="1"/>
      <c r="B19" s="5"/>
      <c r="C19" s="9" t="s">
        <v>289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450">
        <v>5</v>
      </c>
      <c r="O19" s="450" t="s">
        <v>15</v>
      </c>
      <c r="P19" s="16">
        <v>1240000</v>
      </c>
      <c r="Q19" s="366">
        <f t="shared" ref="Q19" si="0">N19*P19</f>
        <v>6200000</v>
      </c>
      <c r="R19" s="531"/>
      <c r="S19" s="420"/>
      <c r="T19" s="544"/>
      <c r="U19" s="420"/>
    </row>
    <row r="20" spans="1:21" ht="17.100000000000001" customHeight="1" x14ac:dyDescent="0.2">
      <c r="A20" s="1"/>
      <c r="B20" s="5"/>
      <c r="C20" s="9"/>
      <c r="D20" s="5"/>
      <c r="E20" s="5"/>
      <c r="F20" s="5"/>
      <c r="G20" s="5"/>
      <c r="H20" s="5"/>
      <c r="I20" s="5"/>
      <c r="J20" s="5"/>
      <c r="K20" s="5"/>
      <c r="L20" s="5"/>
      <c r="M20" s="5"/>
      <c r="N20" s="450"/>
      <c r="O20" s="450"/>
      <c r="P20" s="16"/>
      <c r="Q20" s="366"/>
      <c r="R20" s="879"/>
      <c r="S20" s="420"/>
      <c r="T20" s="544"/>
      <c r="U20" s="420"/>
    </row>
    <row r="21" spans="1:21" s="181" customFormat="1" ht="24.75" customHeight="1" x14ac:dyDescent="0.2">
      <c r="A21" s="178" t="s">
        <v>57</v>
      </c>
      <c r="B21" s="196" t="s">
        <v>58</v>
      </c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80"/>
      <c r="O21" s="180"/>
      <c r="P21" s="197"/>
      <c r="Q21" s="397">
        <f>Q22</f>
        <v>4682000</v>
      </c>
      <c r="R21" s="421"/>
      <c r="S21" s="513"/>
      <c r="T21" s="546"/>
      <c r="U21" s="513"/>
    </row>
    <row r="22" spans="1:21" s="192" customFormat="1" ht="17.100000000000001" customHeight="1" x14ac:dyDescent="0.2">
      <c r="A22" s="233" t="s">
        <v>71</v>
      </c>
      <c r="B22" s="198" t="s">
        <v>428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91"/>
      <c r="O22" s="191"/>
      <c r="P22" s="199"/>
      <c r="Q22" s="398">
        <f>Q23+Q259</f>
        <v>4682000</v>
      </c>
      <c r="R22" s="431"/>
      <c r="S22" s="520"/>
      <c r="T22" s="549"/>
      <c r="U22" s="520"/>
    </row>
    <row r="23" spans="1:21" s="187" customFormat="1" ht="17.100000000000001" customHeight="1" x14ac:dyDescent="0.2">
      <c r="A23" s="200">
        <v>5076.0020000000004</v>
      </c>
      <c r="B23" s="201" t="s">
        <v>429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200">
        <v>12</v>
      </c>
      <c r="O23" s="200" t="s">
        <v>234</v>
      </c>
      <c r="P23" s="186"/>
      <c r="Q23" s="355">
        <f>Q24</f>
        <v>4682000</v>
      </c>
      <c r="R23" s="423"/>
      <c r="S23" s="515"/>
      <c r="T23" s="541"/>
      <c r="U23" s="515"/>
    </row>
    <row r="24" spans="1:21" s="59" customFormat="1" ht="17.100000000000001" customHeight="1" x14ac:dyDescent="0.2">
      <c r="A24" s="60" t="s">
        <v>51</v>
      </c>
      <c r="B24" s="252" t="s">
        <v>52</v>
      </c>
      <c r="C24" s="537"/>
      <c r="D24" s="537"/>
      <c r="E24" s="537"/>
      <c r="F24" s="537"/>
      <c r="G24" s="537"/>
      <c r="H24" s="537"/>
      <c r="I24" s="537"/>
      <c r="J24" s="537"/>
      <c r="K24" s="537"/>
      <c r="L24" s="537"/>
      <c r="M24" s="537"/>
      <c r="N24" s="46"/>
      <c r="O24" s="46"/>
      <c r="P24" s="46"/>
      <c r="Q24" s="356">
        <f>Q25</f>
        <v>4682000</v>
      </c>
      <c r="R24" s="424"/>
      <c r="S24" s="516"/>
      <c r="T24" s="512"/>
      <c r="U24" s="516"/>
    </row>
    <row r="25" spans="1:21" s="129" customFormat="1" ht="17.100000000000001" customHeight="1" x14ac:dyDescent="0.2">
      <c r="A25" s="538" t="s">
        <v>314</v>
      </c>
      <c r="B25" s="536" t="s">
        <v>310</v>
      </c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37"/>
      <c r="O25" s="137"/>
      <c r="P25" s="137"/>
      <c r="Q25" s="375">
        <f>Q26</f>
        <v>4682000</v>
      </c>
      <c r="R25" s="145"/>
      <c r="S25" s="517"/>
      <c r="T25" s="543"/>
      <c r="U25" s="517"/>
    </row>
    <row r="26" spans="1:21" ht="18.75" customHeight="1" x14ac:dyDescent="0.35">
      <c r="A26" s="44">
        <v>521119</v>
      </c>
      <c r="B26" s="1056" t="s">
        <v>56</v>
      </c>
      <c r="C26" s="1057"/>
      <c r="D26" s="1057"/>
      <c r="E26" s="1057"/>
      <c r="F26" s="1057"/>
      <c r="G26" s="1057"/>
      <c r="H26" s="1057"/>
      <c r="I26" s="1057"/>
      <c r="J26" s="1057"/>
      <c r="K26" s="1057"/>
      <c r="L26" s="1057"/>
      <c r="M26" s="45"/>
      <c r="N26" s="28"/>
      <c r="O26" s="28"/>
      <c r="P26" s="28"/>
      <c r="Q26" s="394">
        <f>Q27+Q33</f>
        <v>4682000</v>
      </c>
      <c r="R26" s="454" t="s">
        <v>562</v>
      </c>
      <c r="S26" s="518"/>
      <c r="T26" s="542"/>
      <c r="U26" s="518"/>
    </row>
    <row r="27" spans="1:21" ht="17.100000000000001" customHeight="1" x14ac:dyDescent="0.2">
      <c r="A27" s="44"/>
      <c r="B27" s="49" t="s">
        <v>19</v>
      </c>
      <c r="C27" s="49" t="s">
        <v>311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8"/>
      <c r="O27" s="28"/>
      <c r="P27" s="28"/>
      <c r="Q27" s="83">
        <f>Q28</f>
        <v>2602000</v>
      </c>
      <c r="R27" s="531"/>
      <c r="S27" s="420"/>
      <c r="T27" s="544"/>
      <c r="U27" s="420"/>
    </row>
    <row r="28" spans="1:21" ht="17.100000000000001" customHeight="1" x14ac:dyDescent="0.2">
      <c r="A28" s="27"/>
      <c r="B28" s="49" t="s">
        <v>26</v>
      </c>
      <c r="C28" s="49" t="s">
        <v>269</v>
      </c>
      <c r="D28" s="49"/>
      <c r="E28" s="25"/>
      <c r="F28" s="25"/>
      <c r="G28" s="25"/>
      <c r="H28" s="25"/>
      <c r="I28" s="25"/>
      <c r="J28" s="49"/>
      <c r="K28" s="25"/>
      <c r="L28" s="25"/>
      <c r="M28" s="25"/>
      <c r="N28" s="28"/>
      <c r="O28" s="28"/>
      <c r="P28" s="28"/>
      <c r="Q28" s="390">
        <f>SUM(Q29:Q32)</f>
        <v>2602000</v>
      </c>
      <c r="R28" s="531"/>
      <c r="S28" s="420"/>
      <c r="T28" s="544"/>
      <c r="U28" s="420"/>
    </row>
    <row r="29" spans="1:21" ht="17.100000000000001" customHeight="1" x14ac:dyDescent="0.2">
      <c r="A29" s="27"/>
      <c r="C29" s="29" t="s">
        <v>18</v>
      </c>
      <c r="D29" s="49" t="s">
        <v>118</v>
      </c>
      <c r="E29" s="45">
        <v>1</v>
      </c>
      <c r="F29" s="45" t="s">
        <v>10</v>
      </c>
      <c r="G29" s="45" t="s">
        <v>11</v>
      </c>
      <c r="H29" s="45">
        <v>19</v>
      </c>
      <c r="I29" s="455" t="s">
        <v>21</v>
      </c>
      <c r="J29" s="49" t="s">
        <v>119</v>
      </c>
      <c r="L29" s="455"/>
      <c r="M29" s="25"/>
      <c r="N29" s="43">
        <f>E29*H29</f>
        <v>19</v>
      </c>
      <c r="O29" s="51" t="s">
        <v>24</v>
      </c>
      <c r="P29" s="50">
        <v>22000</v>
      </c>
      <c r="Q29" s="382">
        <f>N29*P29</f>
        <v>418000</v>
      </c>
      <c r="R29" s="531"/>
      <c r="S29" s="420"/>
      <c r="T29" s="544"/>
      <c r="U29" s="420"/>
    </row>
    <row r="30" spans="1:21" ht="17.100000000000001" customHeight="1" x14ac:dyDescent="0.2">
      <c r="A30" s="27"/>
      <c r="B30" s="25"/>
      <c r="C30" s="29" t="s">
        <v>312</v>
      </c>
      <c r="D30" s="49" t="s">
        <v>118</v>
      </c>
      <c r="E30" s="45">
        <v>1</v>
      </c>
      <c r="F30" s="45" t="s">
        <v>10</v>
      </c>
      <c r="G30" s="45" t="s">
        <v>11</v>
      </c>
      <c r="H30" s="45">
        <v>19</v>
      </c>
      <c r="I30" s="455" t="s">
        <v>21</v>
      </c>
      <c r="J30" s="49" t="s">
        <v>119</v>
      </c>
      <c r="K30" s="45"/>
      <c r="L30" s="455"/>
      <c r="M30" s="25"/>
      <c r="N30" s="43">
        <f t="shared" ref="N30:N31" si="1">E30*H30</f>
        <v>19</v>
      </c>
      <c r="O30" s="51" t="s">
        <v>24</v>
      </c>
      <c r="P30" s="50">
        <v>31000</v>
      </c>
      <c r="Q30" s="382">
        <f>N30*P30</f>
        <v>589000</v>
      </c>
      <c r="R30" s="531"/>
      <c r="S30" s="420"/>
      <c r="T30" s="544"/>
      <c r="U30" s="420"/>
    </row>
    <row r="31" spans="1:21" ht="17.100000000000001" customHeight="1" x14ac:dyDescent="0.2">
      <c r="A31" s="27"/>
      <c r="B31" s="25"/>
      <c r="C31" s="52" t="s">
        <v>27</v>
      </c>
      <c r="D31" s="49" t="s">
        <v>118</v>
      </c>
      <c r="E31" s="45">
        <v>1</v>
      </c>
      <c r="F31" s="45" t="s">
        <v>10</v>
      </c>
      <c r="G31" s="45" t="s">
        <v>11</v>
      </c>
      <c r="H31" s="45">
        <v>19</v>
      </c>
      <c r="I31" s="455" t="s">
        <v>21</v>
      </c>
      <c r="J31" s="49" t="s">
        <v>119</v>
      </c>
      <c r="K31" s="45"/>
      <c r="L31" s="455"/>
      <c r="M31" s="25"/>
      <c r="N31" s="43">
        <f t="shared" si="1"/>
        <v>19</v>
      </c>
      <c r="O31" s="51" t="s">
        <v>24</v>
      </c>
      <c r="P31" s="50">
        <v>5000</v>
      </c>
      <c r="Q31" s="382">
        <f>N31*P31</f>
        <v>95000</v>
      </c>
      <c r="R31" s="531"/>
      <c r="S31" s="420"/>
      <c r="T31" s="544"/>
      <c r="U31" s="420"/>
    </row>
    <row r="32" spans="1:21" ht="17.100000000000001" customHeight="1" x14ac:dyDescent="0.2">
      <c r="A32" s="150"/>
      <c r="B32" s="235"/>
      <c r="C32" s="52" t="s">
        <v>28</v>
      </c>
      <c r="D32" s="49"/>
      <c r="E32" s="45"/>
      <c r="F32" s="45"/>
      <c r="G32" s="45"/>
      <c r="H32" s="45"/>
      <c r="I32" s="455"/>
      <c r="J32" s="49"/>
      <c r="K32" s="45"/>
      <c r="L32" s="45"/>
      <c r="M32" s="25"/>
      <c r="N32" s="43">
        <v>1</v>
      </c>
      <c r="O32" s="51" t="s">
        <v>224</v>
      </c>
      <c r="P32" s="50">
        <v>1500000</v>
      </c>
      <c r="Q32" s="382">
        <f>N32*P32</f>
        <v>1500000</v>
      </c>
      <c r="R32" s="531"/>
      <c r="S32" s="420"/>
      <c r="T32" s="544"/>
      <c r="U32" s="420"/>
    </row>
    <row r="33" spans="1:24" ht="17.100000000000001" customHeight="1" x14ac:dyDescent="0.2">
      <c r="A33" s="44"/>
      <c r="B33" s="49" t="s">
        <v>19</v>
      </c>
      <c r="C33" s="49" t="s">
        <v>313</v>
      </c>
      <c r="D33" s="49"/>
      <c r="E33" s="25"/>
      <c r="F33" s="25"/>
      <c r="G33" s="25"/>
      <c r="H33" s="25"/>
      <c r="I33" s="25"/>
      <c r="J33" s="49"/>
      <c r="K33" s="25"/>
      <c r="L33" s="25"/>
      <c r="M33" s="25"/>
      <c r="N33" s="28"/>
      <c r="O33" s="28"/>
      <c r="P33" s="28"/>
      <c r="Q33" s="382">
        <f>Q34</f>
        <v>2080000</v>
      </c>
      <c r="R33" s="531"/>
      <c r="S33" s="420"/>
      <c r="T33" s="544"/>
      <c r="U33" s="420"/>
    </row>
    <row r="34" spans="1:24" ht="17.100000000000001" customHeight="1" x14ac:dyDescent="0.2">
      <c r="A34" s="27"/>
      <c r="B34" s="49" t="s">
        <v>26</v>
      </c>
      <c r="C34" s="49" t="s">
        <v>269</v>
      </c>
      <c r="D34" s="49"/>
      <c r="E34" s="25"/>
      <c r="F34" s="25"/>
      <c r="G34" s="25"/>
      <c r="H34" s="25"/>
      <c r="I34" s="25"/>
      <c r="J34" s="49"/>
      <c r="K34" s="25"/>
      <c r="L34" s="25"/>
      <c r="M34" s="25"/>
      <c r="N34" s="28"/>
      <c r="O34" s="28"/>
      <c r="P34" s="28"/>
      <c r="Q34" s="390">
        <f>SUM(Q35:Q38)</f>
        <v>2080000</v>
      </c>
      <c r="R34" s="531"/>
      <c r="S34" s="420"/>
      <c r="T34" s="544"/>
      <c r="U34" s="420"/>
    </row>
    <row r="35" spans="1:24" ht="17.100000000000001" customHeight="1" x14ac:dyDescent="0.2">
      <c r="A35" s="27"/>
      <c r="C35" s="29" t="s">
        <v>18</v>
      </c>
      <c r="D35" s="49" t="s">
        <v>118</v>
      </c>
      <c r="E35" s="45">
        <v>1</v>
      </c>
      <c r="F35" s="45" t="s">
        <v>10</v>
      </c>
      <c r="G35" s="45" t="s">
        <v>11</v>
      </c>
      <c r="H35" s="45">
        <v>10</v>
      </c>
      <c r="I35" s="455" t="s">
        <v>21</v>
      </c>
      <c r="J35" s="49" t="s">
        <v>119</v>
      </c>
      <c r="L35" s="455"/>
      <c r="M35" s="25"/>
      <c r="N35" s="43">
        <f>E35*H35</f>
        <v>10</v>
      </c>
      <c r="O35" s="51" t="s">
        <v>24</v>
      </c>
      <c r="P35" s="50">
        <v>22000</v>
      </c>
      <c r="Q35" s="382">
        <f>N35*P35</f>
        <v>220000</v>
      </c>
      <c r="R35" s="531"/>
      <c r="S35" s="420"/>
      <c r="T35" s="544"/>
      <c r="U35" s="420"/>
    </row>
    <row r="36" spans="1:24" ht="17.100000000000001" customHeight="1" x14ac:dyDescent="0.2">
      <c r="A36" s="27"/>
      <c r="B36" s="25"/>
      <c r="C36" s="29" t="s">
        <v>312</v>
      </c>
      <c r="D36" s="49" t="s">
        <v>118</v>
      </c>
      <c r="E36" s="45">
        <v>1</v>
      </c>
      <c r="F36" s="45" t="s">
        <v>10</v>
      </c>
      <c r="G36" s="45" t="s">
        <v>11</v>
      </c>
      <c r="H36" s="45">
        <v>10</v>
      </c>
      <c r="I36" s="455" t="s">
        <v>21</v>
      </c>
      <c r="J36" s="49" t="s">
        <v>119</v>
      </c>
      <c r="K36" s="45"/>
      <c r="L36" s="455"/>
      <c r="M36" s="25"/>
      <c r="N36" s="43">
        <f t="shared" ref="N36:N37" si="2">E36*H36</f>
        <v>10</v>
      </c>
      <c r="O36" s="51" t="s">
        <v>24</v>
      </c>
      <c r="P36" s="50">
        <v>31000</v>
      </c>
      <c r="Q36" s="382">
        <f>N36*P36</f>
        <v>310000</v>
      </c>
      <c r="R36" s="531"/>
      <c r="S36" s="420"/>
      <c r="T36" s="544"/>
      <c r="U36" s="420"/>
    </row>
    <row r="37" spans="1:24" ht="17.100000000000001" customHeight="1" x14ac:dyDescent="0.2">
      <c r="A37" s="27"/>
      <c r="B37" s="25"/>
      <c r="C37" s="52" t="s">
        <v>27</v>
      </c>
      <c r="D37" s="49" t="s">
        <v>118</v>
      </c>
      <c r="E37" s="45">
        <v>1</v>
      </c>
      <c r="F37" s="45" t="s">
        <v>10</v>
      </c>
      <c r="G37" s="45" t="s">
        <v>11</v>
      </c>
      <c r="H37" s="45">
        <v>10</v>
      </c>
      <c r="I37" s="455" t="s">
        <v>21</v>
      </c>
      <c r="J37" s="49" t="s">
        <v>119</v>
      </c>
      <c r="K37" s="45"/>
      <c r="L37" s="455"/>
      <c r="M37" s="25"/>
      <c r="N37" s="43">
        <f t="shared" si="2"/>
        <v>10</v>
      </c>
      <c r="O37" s="51" t="s">
        <v>24</v>
      </c>
      <c r="P37" s="50">
        <v>5000</v>
      </c>
      <c r="Q37" s="382">
        <f>N37*P37</f>
        <v>50000</v>
      </c>
      <c r="R37" s="531"/>
      <c r="S37" s="420"/>
      <c r="T37" s="544"/>
      <c r="U37" s="420"/>
    </row>
    <row r="38" spans="1:24" ht="17.100000000000001" customHeight="1" x14ac:dyDescent="0.2">
      <c r="A38" s="150"/>
      <c r="B38" s="235"/>
      <c r="C38" s="52" t="s">
        <v>28</v>
      </c>
      <c r="D38" s="25"/>
      <c r="E38" s="45"/>
      <c r="F38" s="45"/>
      <c r="G38" s="45"/>
      <c r="H38" s="45"/>
      <c r="I38" s="455"/>
      <c r="J38" s="25"/>
      <c r="K38" s="45"/>
      <c r="L38" s="45"/>
      <c r="M38" s="25"/>
      <c r="N38" s="43">
        <v>1</v>
      </c>
      <c r="O38" s="51" t="s">
        <v>224</v>
      </c>
      <c r="P38" s="50">
        <v>1500000</v>
      </c>
      <c r="Q38" s="382">
        <f>N38*P38</f>
        <v>1500000</v>
      </c>
      <c r="R38" s="531"/>
      <c r="S38" s="420"/>
      <c r="T38" s="544"/>
      <c r="U38" s="420"/>
    </row>
    <row r="39" spans="1:24" x14ac:dyDescent="0.2">
      <c r="A39" s="27"/>
      <c r="B39" s="25"/>
      <c r="C39" s="52"/>
      <c r="D39" s="25"/>
      <c r="E39" s="45"/>
      <c r="F39" s="45"/>
      <c r="G39" s="45"/>
      <c r="H39" s="45"/>
      <c r="I39" s="455"/>
      <c r="J39" s="25"/>
      <c r="K39" s="45"/>
      <c r="L39" s="45"/>
      <c r="M39" s="25"/>
      <c r="N39" s="43"/>
      <c r="O39" s="51"/>
      <c r="P39" s="50"/>
      <c r="Q39" s="382"/>
      <c r="R39" s="565"/>
      <c r="S39" s="420"/>
      <c r="T39" s="544"/>
      <c r="U39" s="420"/>
    </row>
    <row r="40" spans="1:24" s="181" customFormat="1" ht="17.100000000000001" customHeight="1" x14ac:dyDescent="0.2">
      <c r="A40" s="178" t="s">
        <v>59</v>
      </c>
      <c r="B40" s="177" t="s">
        <v>60</v>
      </c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88"/>
      <c r="O40" s="188"/>
      <c r="P40" s="188"/>
      <c r="Q40" s="387">
        <f>Q41</f>
        <v>87240000</v>
      </c>
      <c r="R40" s="559"/>
      <c r="S40" s="513"/>
      <c r="T40" s="546"/>
      <c r="U40" s="513"/>
    </row>
    <row r="41" spans="1:24" ht="17.100000000000001" customHeight="1" x14ac:dyDescent="0.2">
      <c r="A41" s="168">
        <v>3128</v>
      </c>
      <c r="B41" s="166" t="s">
        <v>433</v>
      </c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93"/>
      <c r="O41" s="193"/>
      <c r="P41" s="193"/>
      <c r="Q41" s="389">
        <f>Q42+Q55</f>
        <v>87240000</v>
      </c>
      <c r="R41" s="565"/>
      <c r="S41" s="420"/>
      <c r="T41" s="544"/>
      <c r="U41" s="420"/>
    </row>
    <row r="42" spans="1:24" s="181" customFormat="1" ht="17.100000000000001" customHeight="1" x14ac:dyDescent="0.2">
      <c r="A42" s="183" t="s">
        <v>838</v>
      </c>
      <c r="B42" s="184" t="s">
        <v>955</v>
      </c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202">
        <v>12</v>
      </c>
      <c r="O42" s="202" t="s">
        <v>903</v>
      </c>
      <c r="P42" s="202"/>
      <c r="Q42" s="400">
        <f>Q43</f>
        <v>71240000</v>
      </c>
      <c r="R42" s="421"/>
      <c r="S42" s="513"/>
    </row>
    <row r="43" spans="1:24" s="445" customFormat="1" ht="17.100000000000001" customHeight="1" x14ac:dyDescent="0.2">
      <c r="A43" s="440" t="s">
        <v>51</v>
      </c>
      <c r="B43" s="441" t="s">
        <v>52</v>
      </c>
      <c r="C43" s="441"/>
      <c r="D43" s="441"/>
      <c r="E43" s="441"/>
      <c r="F43" s="441"/>
      <c r="G43" s="441"/>
      <c r="H43" s="441"/>
      <c r="I43" s="441"/>
      <c r="J43" s="441"/>
      <c r="K43" s="441"/>
      <c r="L43" s="441"/>
      <c r="M43" s="441"/>
      <c r="N43" s="442"/>
      <c r="O43" s="442"/>
      <c r="P43" s="442"/>
      <c r="Q43" s="443">
        <f>Q44+Q50</f>
        <v>71240000</v>
      </c>
      <c r="R43" s="444"/>
      <c r="S43" s="523"/>
    </row>
    <row r="44" spans="1:24" s="54" customFormat="1" ht="17.100000000000001" customHeight="1" x14ac:dyDescent="0.2">
      <c r="A44" s="128" t="s">
        <v>61</v>
      </c>
      <c r="B44" s="561" t="s">
        <v>39</v>
      </c>
      <c r="C44" s="571"/>
      <c r="D44" s="571"/>
      <c r="E44" s="571"/>
      <c r="F44" s="571"/>
      <c r="G44" s="571"/>
      <c r="H44" s="571"/>
      <c r="I44" s="571"/>
      <c r="J44" s="571"/>
      <c r="K44" s="571"/>
      <c r="L44" s="571"/>
      <c r="M44" s="571"/>
      <c r="N44" s="128"/>
      <c r="O44" s="128"/>
      <c r="P44" s="128"/>
      <c r="Q44" s="381">
        <f>Q45</f>
        <v>20000000</v>
      </c>
      <c r="R44" s="454"/>
      <c r="S44" s="518"/>
      <c r="T44" s="542"/>
      <c r="U44" s="518"/>
    </row>
    <row r="45" spans="1:24" s="59" customFormat="1" ht="17.100000000000001" customHeight="1" x14ac:dyDescent="0.35">
      <c r="A45" s="51">
        <v>521119</v>
      </c>
      <c r="B45" s="1056" t="s">
        <v>56</v>
      </c>
      <c r="C45" s="1057"/>
      <c r="D45" s="1057"/>
      <c r="E45" s="1057"/>
      <c r="F45" s="1057"/>
      <c r="G45" s="1057"/>
      <c r="H45" s="1057"/>
      <c r="I45" s="1057"/>
      <c r="J45" s="1057"/>
      <c r="K45" s="1057"/>
      <c r="L45" s="1057"/>
      <c r="M45" s="5"/>
      <c r="N45" s="6"/>
      <c r="O45" s="6"/>
      <c r="P45" s="6"/>
      <c r="Q45" s="369">
        <f>SUM(Q47:Q47)</f>
        <v>20000000</v>
      </c>
      <c r="R45" s="454" t="s">
        <v>562</v>
      </c>
      <c r="S45" s="518"/>
      <c r="T45" s="542"/>
      <c r="U45" s="525"/>
    </row>
    <row r="46" spans="1:24" s="129" customFormat="1" ht="17.100000000000001" customHeight="1" x14ac:dyDescent="0.2">
      <c r="A46" s="20"/>
      <c r="B46" s="8" t="s">
        <v>19</v>
      </c>
      <c r="C46" s="18" t="s">
        <v>32</v>
      </c>
      <c r="D46" s="18"/>
      <c r="E46" s="42"/>
      <c r="F46" s="18"/>
      <c r="G46" s="19"/>
      <c r="H46" s="19"/>
      <c r="I46" s="19"/>
      <c r="J46" s="19"/>
      <c r="K46" s="19"/>
      <c r="L46" s="19"/>
      <c r="M46" s="19"/>
      <c r="N46" s="20"/>
      <c r="O46" s="20"/>
      <c r="P46" s="21"/>
      <c r="Q46" s="402"/>
      <c r="R46" s="145"/>
      <c r="S46" s="517"/>
      <c r="T46" s="543"/>
      <c r="U46" s="517"/>
    </row>
    <row r="47" spans="1:24" s="54" customFormat="1" x14ac:dyDescent="0.2">
      <c r="A47" s="104"/>
      <c r="B47" s="125"/>
      <c r="C47" s="3" t="s">
        <v>289</v>
      </c>
      <c r="D47" s="456"/>
      <c r="E47" s="456"/>
      <c r="F47" s="456"/>
      <c r="G47" s="456"/>
      <c r="H47" s="456"/>
      <c r="I47" s="456"/>
      <c r="J47" s="456"/>
      <c r="K47" s="456"/>
      <c r="L47" s="456"/>
      <c r="M47" s="456"/>
      <c r="N47" s="20">
        <v>1</v>
      </c>
      <c r="O47" s="20" t="s">
        <v>366</v>
      </c>
      <c r="P47" s="17">
        <v>20000000</v>
      </c>
      <c r="Q47" s="4">
        <f t="shared" ref="Q47" si="3">N47*P47</f>
        <v>20000000</v>
      </c>
      <c r="R47" s="435"/>
      <c r="S47" s="524"/>
      <c r="T47" s="542"/>
      <c r="U47" s="524"/>
      <c r="V47" s="498"/>
    </row>
    <row r="48" spans="1:24" s="54" customFormat="1" x14ac:dyDescent="0.2">
      <c r="A48" s="1"/>
      <c r="B48" s="8"/>
      <c r="C48" s="9"/>
      <c r="D48" s="5"/>
      <c r="E48" s="42"/>
      <c r="F48" s="5"/>
      <c r="G48" s="567"/>
      <c r="H48" s="567"/>
      <c r="I48" s="567"/>
      <c r="J48" s="567"/>
      <c r="K48" s="567"/>
      <c r="L48" s="567"/>
      <c r="M48" s="567"/>
      <c r="N48" s="20"/>
      <c r="O48" s="20"/>
      <c r="P48" s="4"/>
      <c r="Q48" s="403"/>
      <c r="R48" s="435"/>
      <c r="S48" s="524"/>
      <c r="T48" s="542"/>
      <c r="U48" s="524"/>
      <c r="V48" s="498"/>
      <c r="W48" s="498"/>
      <c r="X48" s="498"/>
    </row>
    <row r="49" spans="1:33" s="54" customFormat="1" ht="0.75" customHeight="1" x14ac:dyDescent="0.2">
      <c r="A49" s="1"/>
      <c r="B49" s="8"/>
      <c r="C49" s="9"/>
      <c r="D49" s="5"/>
      <c r="E49" s="42"/>
      <c r="F49" s="5"/>
      <c r="G49" s="1010"/>
      <c r="H49" s="1010"/>
      <c r="I49" s="1010"/>
      <c r="J49" s="1010"/>
      <c r="K49" s="1010"/>
      <c r="L49" s="1010"/>
      <c r="M49" s="1010"/>
      <c r="N49" s="20"/>
      <c r="O49" s="20"/>
      <c r="P49" s="4"/>
      <c r="Q49" s="403"/>
      <c r="R49" s="435"/>
      <c r="S49" s="524"/>
      <c r="T49" s="542"/>
      <c r="U49" s="524"/>
      <c r="V49" s="498"/>
      <c r="W49" s="498"/>
      <c r="X49" s="498"/>
    </row>
    <row r="50" spans="1:33" ht="17.100000000000001" customHeight="1" x14ac:dyDescent="0.2">
      <c r="A50" s="128" t="s">
        <v>63</v>
      </c>
      <c r="B50" s="1063" t="s">
        <v>40</v>
      </c>
      <c r="C50" s="1064"/>
      <c r="D50" s="1064"/>
      <c r="E50" s="1064"/>
      <c r="F50" s="1064"/>
      <c r="G50" s="1064"/>
      <c r="H50" s="1064"/>
      <c r="I50" s="1064"/>
      <c r="J50" s="1064"/>
      <c r="K50" s="1064"/>
      <c r="L50" s="1064"/>
      <c r="M50" s="1065"/>
      <c r="N50" s="128"/>
      <c r="O50" s="128"/>
      <c r="P50" s="128"/>
      <c r="Q50" s="401">
        <f>Q51</f>
        <v>51240000</v>
      </c>
      <c r="R50" s="565"/>
      <c r="S50" s="420"/>
      <c r="T50" s="544"/>
      <c r="U50" s="420"/>
    </row>
    <row r="51" spans="1:33" ht="17.100000000000001" customHeight="1" x14ac:dyDescent="0.35">
      <c r="A51" s="1">
        <v>521112</v>
      </c>
      <c r="B51" s="41" t="s">
        <v>62</v>
      </c>
      <c r="C51" s="39"/>
      <c r="D51" s="39"/>
      <c r="E51" s="127"/>
      <c r="F51" s="127"/>
      <c r="G51" s="127"/>
      <c r="H51" s="127"/>
      <c r="I51" s="127"/>
      <c r="J51" s="127"/>
      <c r="K51" s="127"/>
      <c r="L51" s="127"/>
      <c r="M51" s="127"/>
      <c r="N51" s="1"/>
      <c r="O51" s="1"/>
      <c r="P51" s="1"/>
      <c r="Q51" s="405">
        <f>SUM(Q53:Q53)</f>
        <v>51240000</v>
      </c>
      <c r="R51" s="454" t="s">
        <v>562</v>
      </c>
      <c r="S51" s="518"/>
      <c r="T51" s="542"/>
      <c r="U51" s="518"/>
      <c r="V51" s="224">
        <f>Q51-AG51</f>
        <v>-50960000</v>
      </c>
      <c r="W51" s="224"/>
      <c r="AG51" s="488">
        <f>SUM(AG53:AG53)</f>
        <v>102200000</v>
      </c>
    </row>
    <row r="52" spans="1:33" s="129" customFormat="1" ht="17.100000000000001" customHeight="1" x14ac:dyDescent="0.2">
      <c r="A52" s="11"/>
      <c r="B52" s="566" t="s">
        <v>19</v>
      </c>
      <c r="C52" s="2" t="s">
        <v>31</v>
      </c>
      <c r="D52" s="2"/>
      <c r="E52" s="5"/>
      <c r="F52" s="567"/>
      <c r="G52" s="567"/>
      <c r="H52" s="567"/>
      <c r="I52" s="567"/>
      <c r="J52" s="567"/>
      <c r="K52" s="567"/>
      <c r="L52" s="567"/>
      <c r="M52" s="567"/>
      <c r="N52" s="1"/>
      <c r="O52" s="1"/>
      <c r="P52" s="1"/>
      <c r="Q52" s="406"/>
      <c r="R52" s="145"/>
      <c r="S52" s="517"/>
      <c r="T52" s="543"/>
      <c r="U52" s="517"/>
    </row>
    <row r="53" spans="1:33" ht="17.100000000000001" customHeight="1" x14ac:dyDescent="0.2">
      <c r="A53" s="11"/>
      <c r="B53" s="566"/>
      <c r="C53" s="3" t="s">
        <v>289</v>
      </c>
      <c r="D53" s="2"/>
      <c r="E53" s="5"/>
      <c r="F53" s="5" t="s">
        <v>9</v>
      </c>
      <c r="G53" s="567">
        <v>2</v>
      </c>
      <c r="H53" s="567" t="s">
        <v>10</v>
      </c>
      <c r="I53" s="567" t="s">
        <v>11</v>
      </c>
      <c r="J53" s="567">
        <v>366</v>
      </c>
      <c r="K53" s="567" t="s">
        <v>8</v>
      </c>
      <c r="L53" s="5" t="s">
        <v>14</v>
      </c>
      <c r="M53" s="567"/>
      <c r="N53" s="22">
        <f t="shared" ref="N53" si="4">G53*J53</f>
        <v>732</v>
      </c>
      <c r="O53" s="1" t="s">
        <v>24</v>
      </c>
      <c r="P53" s="22">
        <v>70000</v>
      </c>
      <c r="Q53" s="406">
        <f t="shared" ref="Q53" si="5">N53*P53</f>
        <v>51240000</v>
      </c>
      <c r="R53" s="565"/>
      <c r="S53" s="420"/>
      <c r="T53" s="544"/>
      <c r="U53" s="420"/>
      <c r="V53" s="5" t="s">
        <v>9</v>
      </c>
      <c r="W53" s="567">
        <v>4</v>
      </c>
      <c r="X53" s="567" t="s">
        <v>10</v>
      </c>
      <c r="Y53" s="567" t="s">
        <v>11</v>
      </c>
      <c r="Z53" s="567">
        <v>365</v>
      </c>
      <c r="AA53" s="567" t="s">
        <v>8</v>
      </c>
      <c r="AB53" s="5" t="s">
        <v>14</v>
      </c>
      <c r="AC53" s="567"/>
      <c r="AD53" s="22">
        <f t="shared" ref="AD53" si="6">W53*Z53</f>
        <v>1460</v>
      </c>
      <c r="AE53" s="1" t="s">
        <v>24</v>
      </c>
      <c r="AF53" s="22">
        <v>70000</v>
      </c>
      <c r="AG53" s="489">
        <f t="shared" ref="AG53" si="7">AD53*AF53</f>
        <v>102200000</v>
      </c>
    </row>
    <row r="54" spans="1:33" ht="17.100000000000001" customHeight="1" x14ac:dyDescent="0.2">
      <c r="A54" s="11"/>
      <c r="B54" s="1010"/>
      <c r="C54" s="3"/>
      <c r="D54" s="2"/>
      <c r="E54" s="5"/>
      <c r="F54" s="5"/>
      <c r="G54" s="1010"/>
      <c r="H54" s="1010"/>
      <c r="I54" s="1010"/>
      <c r="J54" s="1010"/>
      <c r="K54" s="1010"/>
      <c r="L54" s="5"/>
      <c r="M54" s="1010"/>
      <c r="N54" s="22"/>
      <c r="O54" s="1"/>
      <c r="P54" s="22"/>
      <c r="Q54" s="406"/>
      <c r="R54" s="1009"/>
      <c r="S54" s="420"/>
      <c r="T54" s="544"/>
      <c r="U54" s="420"/>
      <c r="V54" s="15"/>
      <c r="W54" s="575"/>
      <c r="X54" s="575"/>
      <c r="Y54" s="575"/>
      <c r="Z54" s="575"/>
      <c r="AA54" s="575"/>
      <c r="AB54" s="15"/>
      <c r="AC54" s="575"/>
      <c r="AD54" s="576"/>
      <c r="AE54" s="575"/>
      <c r="AF54" s="576"/>
      <c r="AG54" s="577"/>
    </row>
    <row r="55" spans="1:33" s="181" customFormat="1" ht="17.100000000000001" customHeight="1" x14ac:dyDescent="0.2">
      <c r="A55" s="183" t="s">
        <v>326</v>
      </c>
      <c r="B55" s="184" t="s">
        <v>294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202">
        <v>12</v>
      </c>
      <c r="O55" s="202" t="s">
        <v>903</v>
      </c>
      <c r="P55" s="202"/>
      <c r="Q55" s="400">
        <f>Q56</f>
        <v>16000000</v>
      </c>
      <c r="R55" s="421"/>
      <c r="S55" s="513"/>
    </row>
    <row r="56" spans="1:33" s="445" customFormat="1" ht="17.100000000000001" customHeight="1" x14ac:dyDescent="0.2">
      <c r="A56" s="440" t="s">
        <v>44</v>
      </c>
      <c r="B56" s="441" t="s">
        <v>352</v>
      </c>
      <c r="C56" s="441"/>
      <c r="D56" s="441"/>
      <c r="E56" s="441"/>
      <c r="F56" s="441"/>
      <c r="G56" s="441"/>
      <c r="H56" s="441"/>
      <c r="I56" s="441"/>
      <c r="J56" s="441"/>
      <c r="K56" s="441"/>
      <c r="L56" s="441"/>
      <c r="M56" s="441"/>
      <c r="N56" s="442"/>
      <c r="O56" s="442"/>
      <c r="P56" s="442"/>
      <c r="Q56" s="443">
        <f>Q57</f>
        <v>16000000</v>
      </c>
      <c r="R56" s="444"/>
    </row>
    <row r="57" spans="1:33" s="54" customFormat="1" ht="17.100000000000001" customHeight="1" x14ac:dyDescent="0.2">
      <c r="A57" s="128" t="s">
        <v>61</v>
      </c>
      <c r="B57" s="1008" t="s">
        <v>849</v>
      </c>
      <c r="C57" s="1012"/>
      <c r="D57" s="1012"/>
      <c r="E57" s="1012"/>
      <c r="F57" s="1012"/>
      <c r="G57" s="1012"/>
      <c r="H57" s="1012"/>
      <c r="I57" s="1012"/>
      <c r="J57" s="1012"/>
      <c r="K57" s="1012"/>
      <c r="L57" s="1012"/>
      <c r="M57" s="1012"/>
      <c r="N57" s="128"/>
      <c r="O57" s="128"/>
      <c r="P57" s="128"/>
      <c r="Q57" s="381">
        <f>Q58</f>
        <v>16000000</v>
      </c>
      <c r="R57" s="454"/>
    </row>
    <row r="58" spans="1:33" s="59" customFormat="1" ht="17.100000000000001" customHeight="1" x14ac:dyDescent="0.35">
      <c r="A58" s="51">
        <v>521119</v>
      </c>
      <c r="B58" s="1056" t="s">
        <v>56</v>
      </c>
      <c r="C58" s="1057"/>
      <c r="D58" s="1057"/>
      <c r="E58" s="1057"/>
      <c r="F58" s="1057"/>
      <c r="G58" s="1057"/>
      <c r="H58" s="1057"/>
      <c r="I58" s="1057"/>
      <c r="J58" s="1057"/>
      <c r="K58" s="1057"/>
      <c r="L58" s="1057"/>
      <c r="M58" s="5"/>
      <c r="N58" s="6"/>
      <c r="O58" s="6"/>
      <c r="P58" s="6"/>
      <c r="Q58" s="369">
        <f>Q60</f>
        <v>16000000</v>
      </c>
      <c r="R58" s="454" t="s">
        <v>562</v>
      </c>
    </row>
    <row r="59" spans="1:33" s="129" customFormat="1" ht="17.100000000000001" customHeight="1" x14ac:dyDescent="0.2">
      <c r="A59" s="20"/>
      <c r="B59" s="8" t="s">
        <v>19</v>
      </c>
      <c r="C59" s="18" t="s">
        <v>32</v>
      </c>
      <c r="D59" s="18"/>
      <c r="E59" s="42"/>
      <c r="F59" s="18"/>
      <c r="G59" s="19"/>
      <c r="H59" s="19"/>
      <c r="I59" s="19"/>
      <c r="J59" s="19"/>
      <c r="K59" s="19"/>
      <c r="L59" s="19"/>
      <c r="M59" s="19"/>
      <c r="N59" s="20"/>
      <c r="O59" s="20"/>
      <c r="P59" s="21"/>
      <c r="Q59" s="402"/>
      <c r="R59" s="145"/>
    </row>
    <row r="60" spans="1:33" s="54" customFormat="1" ht="17.100000000000001" customHeight="1" x14ac:dyDescent="0.2">
      <c r="A60" s="104"/>
      <c r="B60" s="125"/>
      <c r="C60" s="3" t="s">
        <v>289</v>
      </c>
      <c r="D60" s="456"/>
      <c r="E60" s="456"/>
      <c r="F60" s="456"/>
      <c r="G60" s="456"/>
      <c r="H60" s="456"/>
      <c r="I60" s="456"/>
      <c r="J60" s="456"/>
      <c r="K60" s="456"/>
      <c r="L60" s="456"/>
      <c r="M60" s="456"/>
      <c r="N60" s="20">
        <v>1</v>
      </c>
      <c r="O60" s="20" t="s">
        <v>366</v>
      </c>
      <c r="P60" s="17">
        <v>16000000</v>
      </c>
      <c r="Q60" s="4">
        <f t="shared" ref="Q60" si="8">N60*P60</f>
        <v>16000000</v>
      </c>
      <c r="R60" s="435"/>
    </row>
    <row r="61" spans="1:33" ht="17.100000000000001" customHeight="1" x14ac:dyDescent="0.2">
      <c r="A61" s="11"/>
      <c r="B61" s="1001"/>
      <c r="C61" s="3"/>
      <c r="D61" s="2"/>
      <c r="E61" s="5"/>
      <c r="F61" s="5"/>
      <c r="G61" s="1002"/>
      <c r="H61" s="1002"/>
      <c r="I61" s="1002"/>
      <c r="J61" s="1002"/>
      <c r="K61" s="1002"/>
      <c r="L61" s="5"/>
      <c r="M61" s="1002"/>
      <c r="N61" s="22"/>
      <c r="O61" s="1"/>
      <c r="P61" s="22"/>
      <c r="Q61" s="406"/>
      <c r="R61" s="1000"/>
      <c r="S61" s="420"/>
      <c r="T61" s="544"/>
      <c r="U61" s="420"/>
      <c r="V61" s="15"/>
      <c r="W61" s="575"/>
      <c r="X61" s="575"/>
      <c r="Y61" s="575"/>
      <c r="Z61" s="575"/>
      <c r="AA61" s="575"/>
      <c r="AB61" s="15"/>
      <c r="AC61" s="575"/>
      <c r="AD61" s="576"/>
      <c r="AE61" s="575"/>
      <c r="AF61" s="576"/>
      <c r="AG61" s="577"/>
    </row>
    <row r="62" spans="1:33" s="129" customFormat="1" x14ac:dyDescent="0.2">
      <c r="A62" s="128"/>
      <c r="B62" s="1105" t="s">
        <v>204</v>
      </c>
      <c r="C62" s="1106"/>
      <c r="D62" s="1106"/>
      <c r="E62" s="1106"/>
      <c r="F62" s="1106"/>
      <c r="G62" s="1106"/>
      <c r="H62" s="1106"/>
      <c r="I62" s="1106"/>
      <c r="J62" s="1106"/>
      <c r="K62" s="1106"/>
      <c r="L62" s="1106"/>
      <c r="M62" s="1107"/>
      <c r="N62" s="483"/>
      <c r="O62" s="128"/>
      <c r="P62" s="483"/>
      <c r="Q62" s="401">
        <f>Q12+Q21+Q40</f>
        <v>98122000</v>
      </c>
      <c r="R62" s="145"/>
      <c r="T62" s="218"/>
    </row>
  </sheetData>
  <mergeCells count="14">
    <mergeCell ref="R9:R10"/>
    <mergeCell ref="B62:M62"/>
    <mergeCell ref="A6:Q6"/>
    <mergeCell ref="A7:Q7"/>
    <mergeCell ref="B11:M11"/>
    <mergeCell ref="A9:A10"/>
    <mergeCell ref="B9:M10"/>
    <mergeCell ref="N9:N10"/>
    <mergeCell ref="Q9:Q10"/>
    <mergeCell ref="B17:L17"/>
    <mergeCell ref="B26:L26"/>
    <mergeCell ref="B45:L45"/>
    <mergeCell ref="B50:M50"/>
    <mergeCell ref="B58:L58"/>
  </mergeCells>
  <pageMargins left="1.2204724409448819" right="0" top="0.15748031496062992" bottom="0.15748031496062992" header="0.31496062992125984" footer="0.31496062992125984"/>
  <pageSetup paperSize="5" scale="92" orientation="landscape" horizontalDpi="4294967294" r:id="rId1"/>
  <rowBreaks count="1" manualBreakCount="1">
    <brk id="31" max="20" man="1"/>
  </row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101"/>
  <sheetViews>
    <sheetView view="pageBreakPreview" topLeftCell="A27" zoomScaleNormal="100" zoomScaleSheetLayoutView="100" workbookViewId="0">
      <selection activeCell="B29" sqref="B29:E38"/>
    </sheetView>
  </sheetViews>
  <sheetFormatPr defaultRowHeight="30" x14ac:dyDescent="0.4"/>
  <cols>
    <col min="1" max="1" width="5.7109375" style="282" customWidth="1"/>
    <col min="2" max="2" width="21" style="282" customWidth="1"/>
    <col min="3" max="3" width="20.7109375" style="282" customWidth="1"/>
    <col min="4" max="4" width="15.7109375" style="282" customWidth="1"/>
    <col min="5" max="5" width="20.7109375" style="282" customWidth="1"/>
    <col min="6" max="6" width="5.5703125" style="282" customWidth="1"/>
    <col min="7" max="22" width="20.7109375" style="282" customWidth="1"/>
    <col min="23" max="16384" width="9.140625" style="282"/>
  </cols>
  <sheetData>
    <row r="1" spans="1:10" ht="15" customHeight="1" x14ac:dyDescent="0.4">
      <c r="A1" t="s">
        <v>43</v>
      </c>
      <c r="B1"/>
      <c r="C1"/>
      <c r="F1" s="499"/>
      <c r="G1" s="499"/>
      <c r="H1" s="499"/>
      <c r="I1" s="499"/>
    </row>
    <row r="2" spans="1:10" ht="15" customHeight="1" x14ac:dyDescent="0.4">
      <c r="A2" s="54" t="s">
        <v>431</v>
      </c>
      <c r="B2"/>
      <c r="C2"/>
      <c r="F2" s="499"/>
      <c r="G2" s="499"/>
      <c r="H2" s="499"/>
      <c r="I2" s="499"/>
    </row>
    <row r="3" spans="1:10" ht="15" customHeight="1" x14ac:dyDescent="0.4">
      <c r="A3" s="54" t="s">
        <v>465</v>
      </c>
      <c r="B3"/>
      <c r="C3"/>
      <c r="F3" s="474"/>
      <c r="G3" s="474"/>
      <c r="H3" s="474"/>
      <c r="I3" s="474"/>
    </row>
    <row r="4" spans="1:10" ht="15" customHeight="1" x14ac:dyDescent="0.4">
      <c r="A4" t="s">
        <v>80</v>
      </c>
      <c r="B4"/>
      <c r="C4"/>
      <c r="F4" s="474"/>
      <c r="G4" s="474"/>
      <c r="H4" s="474"/>
      <c r="I4" s="474"/>
    </row>
    <row r="5" spans="1:10" ht="15" customHeight="1" x14ac:dyDescent="0.4">
      <c r="A5"/>
      <c r="B5"/>
      <c r="C5"/>
      <c r="F5" s="474"/>
      <c r="G5" s="474"/>
      <c r="H5" s="474"/>
      <c r="I5" s="474"/>
    </row>
    <row r="6" spans="1:10" ht="15" customHeight="1" x14ac:dyDescent="0.4">
      <c r="A6" s="1124" t="s">
        <v>672</v>
      </c>
      <c r="B6" s="1124"/>
      <c r="C6" s="1124"/>
      <c r="D6" s="1124"/>
      <c r="E6" s="1124"/>
      <c r="F6" s="1119" t="s">
        <v>615</v>
      </c>
      <c r="G6" s="1119"/>
      <c r="H6" s="1119"/>
      <c r="I6" s="733"/>
    </row>
    <row r="7" spans="1:10" ht="15" customHeight="1" x14ac:dyDescent="0.4">
      <c r="F7" s="474"/>
      <c r="G7" s="1122" t="s">
        <v>613</v>
      </c>
      <c r="H7" s="1122"/>
      <c r="I7" s="474"/>
    </row>
    <row r="8" spans="1:10" ht="15" customHeight="1" x14ac:dyDescent="0.4">
      <c r="A8" s="731" t="s">
        <v>186</v>
      </c>
      <c r="B8" s="731" t="s">
        <v>187</v>
      </c>
      <c r="C8" s="731" t="s">
        <v>956</v>
      </c>
      <c r="D8" s="753" t="s">
        <v>957</v>
      </c>
      <c r="E8" s="753" t="s">
        <v>203</v>
      </c>
      <c r="F8" s="752" t="s">
        <v>186</v>
      </c>
      <c r="G8" s="454" t="s">
        <v>187</v>
      </c>
      <c r="H8" s="454" t="s">
        <v>188</v>
      </c>
      <c r="I8" s="474"/>
    </row>
    <row r="9" spans="1:10" ht="15" customHeight="1" x14ac:dyDescent="0.4">
      <c r="A9" s="454">
        <v>1</v>
      </c>
      <c r="B9" s="454">
        <v>2</v>
      </c>
      <c r="C9" s="454">
        <v>3</v>
      </c>
      <c r="D9" s="454">
        <v>4</v>
      </c>
      <c r="E9" s="51">
        <v>5</v>
      </c>
      <c r="F9" s="752">
        <v>1</v>
      </c>
      <c r="G9" s="454">
        <v>2</v>
      </c>
      <c r="H9" s="454">
        <v>3</v>
      </c>
      <c r="I9" s="474"/>
    </row>
    <row r="10" spans="1:10" ht="15" customHeight="1" x14ac:dyDescent="0.4">
      <c r="A10" s="454">
        <v>1</v>
      </c>
      <c r="B10" s="501" t="s">
        <v>189</v>
      </c>
      <c r="C10" s="502">
        <f>OPS!Q137</f>
        <v>700659000</v>
      </c>
      <c r="D10" s="754">
        <v>3997778000</v>
      </c>
      <c r="E10" s="1018">
        <f>C10-D10</f>
        <v>-3297119000</v>
      </c>
      <c r="F10" s="752">
        <v>1</v>
      </c>
      <c r="G10" s="501" t="s">
        <v>189</v>
      </c>
      <c r="H10" s="502">
        <f>OPS!Q25</f>
        <v>126022000</v>
      </c>
      <c r="I10" s="474"/>
    </row>
    <row r="11" spans="1:10" ht="15" customHeight="1" x14ac:dyDescent="0.4">
      <c r="A11" s="454">
        <v>2</v>
      </c>
      <c r="B11" s="501" t="s">
        <v>190</v>
      </c>
      <c r="C11" s="502">
        <f>REN!Q116</f>
        <v>245186000</v>
      </c>
      <c r="D11" s="754">
        <v>249230000</v>
      </c>
      <c r="E11" s="1018">
        <f t="shared" ref="E11:E40" si="0">C11-D11</f>
        <v>-4044000</v>
      </c>
      <c r="F11" s="752">
        <v>2</v>
      </c>
      <c r="G11" s="501" t="s">
        <v>190</v>
      </c>
      <c r="H11" s="502">
        <f>REN!Q64</f>
        <v>125166000</v>
      </c>
      <c r="I11" s="474"/>
      <c r="J11" s="283"/>
    </row>
    <row r="12" spans="1:10" ht="15" customHeight="1" x14ac:dyDescent="0.4">
      <c r="A12" s="454">
        <v>3</v>
      </c>
      <c r="B12" s="501" t="s">
        <v>191</v>
      </c>
      <c r="C12" s="502">
        <f>SUMDA!Q54</f>
        <v>171100000</v>
      </c>
      <c r="D12" s="754">
        <v>180960000</v>
      </c>
      <c r="E12" s="1018">
        <f t="shared" si="0"/>
        <v>-9860000</v>
      </c>
      <c r="F12" s="752">
        <v>3</v>
      </c>
      <c r="G12" s="501" t="s">
        <v>191</v>
      </c>
      <c r="H12" s="502">
        <f>SUMDA!Q32</f>
        <v>138800000</v>
      </c>
      <c r="I12" s="474"/>
    </row>
    <row r="13" spans="1:10" ht="15" customHeight="1" x14ac:dyDescent="0.4">
      <c r="A13" s="454">
        <v>4</v>
      </c>
      <c r="B13" s="501" t="s">
        <v>192</v>
      </c>
      <c r="C13" s="502">
        <f>IK!Q206</f>
        <v>1587229000</v>
      </c>
      <c r="D13" s="754">
        <v>976448000</v>
      </c>
      <c r="E13" s="1018">
        <f t="shared" si="0"/>
        <v>610781000</v>
      </c>
      <c r="F13" s="752">
        <v>4</v>
      </c>
      <c r="G13" s="501" t="s">
        <v>192</v>
      </c>
      <c r="H13" s="502"/>
      <c r="I13" s="474"/>
    </row>
    <row r="14" spans="1:10" ht="15" customHeight="1" x14ac:dyDescent="0.4">
      <c r="A14" s="454">
        <v>5</v>
      </c>
      <c r="B14" s="501" t="s">
        <v>183</v>
      </c>
      <c r="C14" s="502">
        <f>RESKRIM!Q70</f>
        <v>1695931000</v>
      </c>
      <c r="D14" s="754">
        <v>1076560000</v>
      </c>
      <c r="E14" s="1018">
        <f t="shared" si="0"/>
        <v>619371000</v>
      </c>
      <c r="F14" s="752">
        <v>5</v>
      </c>
      <c r="G14" s="501" t="s">
        <v>183</v>
      </c>
      <c r="H14" s="502"/>
      <c r="I14" s="474"/>
      <c r="J14" s="283"/>
    </row>
    <row r="15" spans="1:10" ht="15" customHeight="1" x14ac:dyDescent="0.4">
      <c r="A15" s="454">
        <v>6</v>
      </c>
      <c r="B15" s="501" t="s">
        <v>193</v>
      </c>
      <c r="C15" s="502">
        <f>NARKOBA!Q36</f>
        <v>784062000</v>
      </c>
      <c r="D15" s="754">
        <v>506562000</v>
      </c>
      <c r="E15" s="1018">
        <f t="shared" si="0"/>
        <v>277500000</v>
      </c>
      <c r="F15" s="752">
        <v>6</v>
      </c>
      <c r="G15" s="501" t="s">
        <v>193</v>
      </c>
      <c r="H15" s="502"/>
      <c r="I15" s="474"/>
    </row>
    <row r="16" spans="1:10" ht="15" customHeight="1" x14ac:dyDescent="0.4">
      <c r="A16" s="454">
        <v>7</v>
      </c>
      <c r="B16" s="501" t="s">
        <v>194</v>
      </c>
      <c r="C16" s="502">
        <f>BINMAS!Q102</f>
        <v>1837645000</v>
      </c>
      <c r="D16" s="754">
        <v>1719620000</v>
      </c>
      <c r="E16" s="1018">
        <f t="shared" si="0"/>
        <v>118025000</v>
      </c>
      <c r="F16" s="752">
        <v>7</v>
      </c>
      <c r="G16" s="501" t="s">
        <v>194</v>
      </c>
      <c r="H16" s="502"/>
      <c r="I16" s="474"/>
    </row>
    <row r="17" spans="1:9" ht="15" customHeight="1" x14ac:dyDescent="0.4">
      <c r="A17" s="454">
        <v>8</v>
      </c>
      <c r="B17" s="501" t="s">
        <v>182</v>
      </c>
      <c r="C17" s="502">
        <f>LANTAS!Q85</f>
        <v>754699000</v>
      </c>
      <c r="D17" s="754">
        <v>802349000</v>
      </c>
      <c r="E17" s="1018">
        <f t="shared" si="0"/>
        <v>-47650000</v>
      </c>
      <c r="F17" s="752">
        <v>8</v>
      </c>
      <c r="G17" s="501" t="s">
        <v>182</v>
      </c>
      <c r="H17" s="502">
        <v>0</v>
      </c>
      <c r="I17" s="474"/>
    </row>
    <row r="18" spans="1:9" ht="15" customHeight="1" x14ac:dyDescent="0.4">
      <c r="A18" s="454">
        <v>9</v>
      </c>
      <c r="B18" s="501" t="s">
        <v>185</v>
      </c>
      <c r="C18" s="502">
        <f>SABHARA!Q50</f>
        <v>400299000</v>
      </c>
      <c r="D18" s="754">
        <v>667980000</v>
      </c>
      <c r="E18" s="1018">
        <f t="shared" si="0"/>
        <v>-267681000</v>
      </c>
      <c r="F18" s="752">
        <v>9</v>
      </c>
      <c r="G18" s="501" t="s">
        <v>185</v>
      </c>
      <c r="H18" s="502"/>
      <c r="I18" s="474"/>
    </row>
    <row r="19" spans="1:9" ht="15" customHeight="1" x14ac:dyDescent="0.4">
      <c r="A19" s="454">
        <v>10</v>
      </c>
      <c r="B19" s="501" t="s">
        <v>184</v>
      </c>
      <c r="C19" s="502">
        <f>POLAIR!Q64</f>
        <v>314858000</v>
      </c>
      <c r="D19" s="754">
        <v>294348000</v>
      </c>
      <c r="E19" s="1018">
        <f t="shared" si="0"/>
        <v>20510000</v>
      </c>
      <c r="F19" s="752">
        <v>10</v>
      </c>
      <c r="G19" s="501" t="s">
        <v>184</v>
      </c>
      <c r="H19" s="502"/>
      <c r="I19" s="474"/>
    </row>
    <row r="20" spans="1:9" ht="15" customHeight="1" x14ac:dyDescent="0.4">
      <c r="A20" s="454">
        <v>11</v>
      </c>
      <c r="B20" s="501" t="s">
        <v>195</v>
      </c>
      <c r="C20" s="502">
        <f>TAHTI!Q72</f>
        <v>494958000</v>
      </c>
      <c r="D20" s="754">
        <v>552270000</v>
      </c>
      <c r="E20" s="1018">
        <f t="shared" si="0"/>
        <v>-57312000</v>
      </c>
      <c r="F20" s="752">
        <v>11</v>
      </c>
      <c r="G20" s="501" t="s">
        <v>195</v>
      </c>
      <c r="H20" s="502">
        <f>TAHTI!Q26</f>
        <v>87840000</v>
      </c>
      <c r="I20" s="474"/>
    </row>
    <row r="21" spans="1:9" ht="15" customHeight="1" x14ac:dyDescent="0.4">
      <c r="A21" s="454">
        <v>12</v>
      </c>
      <c r="B21" s="501" t="s">
        <v>196</v>
      </c>
      <c r="C21" s="502">
        <f>SARPRAS!Q212</f>
        <v>4602240000</v>
      </c>
      <c r="D21" s="754">
        <v>3148409000</v>
      </c>
      <c r="E21" s="1018">
        <f t="shared" si="0"/>
        <v>1453831000</v>
      </c>
      <c r="F21" s="752">
        <v>12</v>
      </c>
      <c r="G21" s="501" t="s">
        <v>196</v>
      </c>
      <c r="H21" s="502">
        <v>0</v>
      </c>
      <c r="I21" s="474"/>
    </row>
    <row r="22" spans="1:9" ht="15" customHeight="1" x14ac:dyDescent="0.4">
      <c r="A22" s="454">
        <v>13</v>
      </c>
      <c r="B22" s="501" t="s">
        <v>81</v>
      </c>
      <c r="C22" s="502">
        <f>SPKT!Q37</f>
        <v>645120000</v>
      </c>
      <c r="D22" s="754">
        <v>404310000</v>
      </c>
      <c r="E22" s="1018">
        <f t="shared" si="0"/>
        <v>240810000</v>
      </c>
      <c r="F22" s="752">
        <v>13</v>
      </c>
      <c r="G22" s="501" t="s">
        <v>81</v>
      </c>
      <c r="H22" s="502"/>
      <c r="I22" s="474"/>
    </row>
    <row r="23" spans="1:9" ht="15" customHeight="1" x14ac:dyDescent="0.4">
      <c r="A23" s="454">
        <v>14</v>
      </c>
      <c r="B23" s="501" t="s">
        <v>197</v>
      </c>
      <c r="C23" s="502">
        <f>SIWAS!Q39</f>
        <v>76160000</v>
      </c>
      <c r="D23" s="754">
        <v>81500000</v>
      </c>
      <c r="E23" s="1018">
        <f t="shared" si="0"/>
        <v>-5340000</v>
      </c>
      <c r="F23" s="752">
        <v>14</v>
      </c>
      <c r="G23" s="501" t="s">
        <v>197</v>
      </c>
      <c r="H23" s="502">
        <f>SIWAS!Q33</f>
        <v>25920000</v>
      </c>
      <c r="I23" s="474"/>
    </row>
    <row r="24" spans="1:9" ht="15" customHeight="1" x14ac:dyDescent="0.4">
      <c r="A24" s="454">
        <v>15</v>
      </c>
      <c r="B24" s="501" t="s">
        <v>198</v>
      </c>
      <c r="C24" s="502">
        <f>KEU!Q71</f>
        <v>35629313000</v>
      </c>
      <c r="D24" s="754">
        <v>32173613000</v>
      </c>
      <c r="E24" s="1018">
        <f t="shared" si="0"/>
        <v>3455700000</v>
      </c>
      <c r="F24" s="752">
        <v>15</v>
      </c>
      <c r="G24" s="501" t="s">
        <v>198</v>
      </c>
      <c r="H24" s="502">
        <f>KEU!Q53</f>
        <v>265520000</v>
      </c>
      <c r="I24" s="474"/>
    </row>
    <row r="25" spans="1:9" ht="15" customHeight="1" x14ac:dyDescent="0.4">
      <c r="A25" s="454">
        <v>16</v>
      </c>
      <c r="B25" s="501" t="s">
        <v>199</v>
      </c>
      <c r="C25" s="502">
        <f>PROPAM!Q69</f>
        <v>93821000</v>
      </c>
      <c r="D25" s="754">
        <v>90991000</v>
      </c>
      <c r="E25" s="1018">
        <f t="shared" si="0"/>
        <v>2830000</v>
      </c>
      <c r="F25" s="752">
        <v>16</v>
      </c>
      <c r="G25" s="501" t="s">
        <v>199</v>
      </c>
      <c r="H25" s="502">
        <f>PROPAM!Q62</f>
        <v>5040000</v>
      </c>
      <c r="I25" s="474"/>
    </row>
    <row r="26" spans="1:9" ht="15" customHeight="1" x14ac:dyDescent="0.4">
      <c r="A26" s="454">
        <v>17</v>
      </c>
      <c r="B26" s="501" t="s">
        <v>468</v>
      </c>
      <c r="C26" s="502">
        <f>HUMAS!Q48</f>
        <v>91832000</v>
      </c>
      <c r="D26" s="754">
        <v>78664000</v>
      </c>
      <c r="E26" s="1018">
        <f t="shared" si="0"/>
        <v>13168000</v>
      </c>
      <c r="F26" s="752">
        <v>17</v>
      </c>
      <c r="G26" s="501" t="s">
        <v>468</v>
      </c>
      <c r="H26" s="502"/>
      <c r="I26" s="474"/>
    </row>
    <row r="27" spans="1:9" ht="15" customHeight="1" x14ac:dyDescent="0.4">
      <c r="A27" s="454">
        <v>18</v>
      </c>
      <c r="B27" s="501" t="s">
        <v>669</v>
      </c>
      <c r="C27" s="502">
        <f>SITIPOL!Q31</f>
        <v>14400000</v>
      </c>
      <c r="D27" s="68">
        <v>7650000</v>
      </c>
      <c r="E27" s="1018">
        <f t="shared" si="0"/>
        <v>6750000</v>
      </c>
      <c r="F27" s="752">
        <v>18</v>
      </c>
      <c r="G27" s="501" t="s">
        <v>692</v>
      </c>
      <c r="H27" s="502">
        <f>SITIPOL!Q25</f>
        <v>6750000</v>
      </c>
      <c r="I27" s="474"/>
    </row>
    <row r="28" spans="1:9" s="284" customFormat="1" ht="15" customHeight="1" x14ac:dyDescent="0.4">
      <c r="A28" s="454">
        <v>19</v>
      </c>
      <c r="B28" s="503" t="s">
        <v>614</v>
      </c>
      <c r="C28" s="478">
        <f>SIUM!Q20</f>
        <v>12240000</v>
      </c>
      <c r="D28" s="754">
        <v>12240000</v>
      </c>
      <c r="E28" s="1018">
        <f t="shared" si="0"/>
        <v>0</v>
      </c>
      <c r="F28" s="752">
        <v>19</v>
      </c>
      <c r="G28" s="475" t="s">
        <v>614</v>
      </c>
      <c r="H28" s="475"/>
      <c r="I28" s="503"/>
    </row>
    <row r="29" spans="1:9" ht="15" customHeight="1" x14ac:dyDescent="0.4">
      <c r="A29" s="454">
        <v>20</v>
      </c>
      <c r="B29" s="501" t="s">
        <v>73</v>
      </c>
      <c r="C29" s="502">
        <f>WONO!Q176</f>
        <v>524989000</v>
      </c>
      <c r="D29" s="754">
        <v>554644000</v>
      </c>
      <c r="E29" s="1018">
        <f t="shared" si="0"/>
        <v>-29655000</v>
      </c>
      <c r="F29" s="752"/>
      <c r="G29" s="501" t="s">
        <v>204</v>
      </c>
      <c r="H29" s="502">
        <f>SUM(H10:H28)</f>
        <v>781058000</v>
      </c>
      <c r="I29" s="474"/>
    </row>
    <row r="30" spans="1:9" ht="15" customHeight="1" x14ac:dyDescent="0.4">
      <c r="A30" s="454">
        <v>21</v>
      </c>
      <c r="B30" s="501" t="s">
        <v>72</v>
      </c>
      <c r="C30" s="502">
        <f>PLW!Q158</f>
        <v>313330000</v>
      </c>
      <c r="D30" s="754">
        <v>335492000</v>
      </c>
      <c r="E30" s="1018">
        <f t="shared" si="0"/>
        <v>-22162000</v>
      </c>
      <c r="F30" s="752"/>
      <c r="G30" s="501" t="s">
        <v>958</v>
      </c>
      <c r="H30" s="502">
        <f>'POLRES (2)'!Q876</f>
        <v>781058000</v>
      </c>
      <c r="I30" s="474"/>
    </row>
    <row r="31" spans="1:9" ht="15" customHeight="1" x14ac:dyDescent="0.4">
      <c r="A31" s="454">
        <v>22</v>
      </c>
      <c r="B31" s="501" t="s">
        <v>200</v>
      </c>
      <c r="C31" s="502">
        <f>CAMPA!Q159</f>
        <v>279965000</v>
      </c>
      <c r="D31" s="754">
        <v>327546000</v>
      </c>
      <c r="E31" s="1018">
        <f t="shared" si="0"/>
        <v>-47581000</v>
      </c>
      <c r="F31" s="752"/>
      <c r="G31" s="501" t="s">
        <v>203</v>
      </c>
      <c r="H31" s="506">
        <f>H30-H29</f>
        <v>0</v>
      </c>
      <c r="I31" s="474"/>
    </row>
    <row r="32" spans="1:9" ht="15" customHeight="1" x14ac:dyDescent="0.4">
      <c r="A32" s="454">
        <v>23</v>
      </c>
      <c r="B32" s="501" t="s">
        <v>74</v>
      </c>
      <c r="C32" s="502">
        <f>TNB!Q159</f>
        <v>279425000</v>
      </c>
      <c r="D32" s="754">
        <v>327882000</v>
      </c>
      <c r="E32" s="1018">
        <f t="shared" si="0"/>
        <v>-48457000</v>
      </c>
      <c r="F32" s="474"/>
      <c r="G32" s="474"/>
      <c r="H32" s="474"/>
      <c r="I32" s="474"/>
    </row>
    <row r="33" spans="1:9" ht="15" customHeight="1" x14ac:dyDescent="0.4">
      <c r="A33" s="454">
        <v>24</v>
      </c>
      <c r="B33" s="501" t="s">
        <v>201</v>
      </c>
      <c r="C33" s="502">
        <f>ALLU!Q159</f>
        <v>276365000</v>
      </c>
      <c r="D33" s="754">
        <v>302332000</v>
      </c>
      <c r="E33" s="1018">
        <f t="shared" si="0"/>
        <v>-25967000</v>
      </c>
      <c r="F33" s="1121"/>
      <c r="G33" s="1121"/>
      <c r="H33" s="1121"/>
      <c r="I33" s="1121"/>
    </row>
    <row r="34" spans="1:9" ht="15" customHeight="1" x14ac:dyDescent="0.4">
      <c r="A34" s="454">
        <v>25</v>
      </c>
      <c r="B34" s="501" t="s">
        <v>77</v>
      </c>
      <c r="C34" s="502">
        <f>BINUANG!Q159</f>
        <v>242778000</v>
      </c>
      <c r="D34" s="754">
        <v>267210000</v>
      </c>
      <c r="E34" s="1018">
        <f t="shared" si="0"/>
        <v>-24432000</v>
      </c>
      <c r="F34" s="503"/>
      <c r="G34" s="1120"/>
      <c r="H34" s="1120"/>
      <c r="I34" s="503"/>
    </row>
    <row r="35" spans="1:9" ht="15" customHeight="1" x14ac:dyDescent="0.4">
      <c r="A35" s="454">
        <v>26</v>
      </c>
      <c r="B35" s="501" t="s">
        <v>79</v>
      </c>
      <c r="C35" s="502">
        <f>TAPANGO!Q159</f>
        <v>242778000</v>
      </c>
      <c r="D35" s="754">
        <v>267210000</v>
      </c>
      <c r="E35" s="1018">
        <f t="shared" si="0"/>
        <v>-24432000</v>
      </c>
      <c r="F35" s="518"/>
      <c r="G35" s="518"/>
      <c r="H35" s="518"/>
      <c r="I35" s="503"/>
    </row>
    <row r="36" spans="1:9" ht="15" customHeight="1" x14ac:dyDescent="0.4">
      <c r="A36" s="454">
        <v>27</v>
      </c>
      <c r="B36" s="501" t="s">
        <v>78</v>
      </c>
      <c r="C36" s="502">
        <f>TUTAR!Q160</f>
        <v>242778000</v>
      </c>
      <c r="D36" s="754">
        <v>267210000</v>
      </c>
      <c r="E36" s="1018">
        <f t="shared" si="0"/>
        <v>-24432000</v>
      </c>
      <c r="F36" s="518"/>
      <c r="G36" s="518"/>
      <c r="H36" s="518"/>
      <c r="I36" s="503"/>
    </row>
    <row r="37" spans="1:9" ht="15" customHeight="1" x14ac:dyDescent="0.4">
      <c r="A37" s="454">
        <v>28</v>
      </c>
      <c r="B37" s="501" t="s">
        <v>202</v>
      </c>
      <c r="C37" s="502">
        <f>MTNGA!Q159</f>
        <v>242778000</v>
      </c>
      <c r="D37" s="754">
        <v>267210000</v>
      </c>
      <c r="E37" s="1018">
        <f t="shared" si="0"/>
        <v>-24432000</v>
      </c>
      <c r="F37" s="518"/>
      <c r="G37" s="606"/>
      <c r="H37" s="542"/>
      <c r="I37" s="503"/>
    </row>
    <row r="38" spans="1:9" ht="15" customHeight="1" x14ac:dyDescent="0.4">
      <c r="A38" s="454">
        <v>29</v>
      </c>
      <c r="B38" s="501" t="s">
        <v>269</v>
      </c>
      <c r="C38" s="502">
        <f>MAPILLI!Q62</f>
        <v>98122000</v>
      </c>
      <c r="D38" s="754">
        <v>100782000</v>
      </c>
      <c r="E38" s="1018">
        <f t="shared" si="0"/>
        <v>-2660000</v>
      </c>
      <c r="F38" s="518"/>
      <c r="G38" s="606"/>
      <c r="H38" s="542"/>
      <c r="I38" s="503"/>
    </row>
    <row r="39" spans="1:9" ht="15" customHeight="1" x14ac:dyDescent="0.4">
      <c r="A39" s="454"/>
      <c r="B39" s="501" t="s">
        <v>204</v>
      </c>
      <c r="C39" s="505">
        <f>SUM(C10:C38)</f>
        <v>52895060000</v>
      </c>
      <c r="D39" s="754">
        <f>SUM(D10:D38)</f>
        <v>50039000000</v>
      </c>
      <c r="E39" s="755">
        <f t="shared" si="0"/>
        <v>2856060000</v>
      </c>
      <c r="F39" s="518"/>
      <c r="G39" s="606"/>
      <c r="H39" s="542"/>
      <c r="I39" s="503"/>
    </row>
    <row r="40" spans="1:9" ht="15" customHeight="1" x14ac:dyDescent="0.4">
      <c r="A40" s="454"/>
      <c r="B40" s="501" t="s">
        <v>676</v>
      </c>
      <c r="C40" s="502">
        <v>52895060000</v>
      </c>
      <c r="D40" s="754">
        <v>50039000000</v>
      </c>
      <c r="E40" s="755">
        <f t="shared" si="0"/>
        <v>2856060000</v>
      </c>
      <c r="F40" s="518"/>
      <c r="G40" s="606"/>
      <c r="H40" s="542"/>
      <c r="I40" s="503"/>
    </row>
    <row r="41" spans="1:9" ht="15" customHeight="1" x14ac:dyDescent="0.4">
      <c r="A41" s="454"/>
      <c r="B41" s="501" t="s">
        <v>203</v>
      </c>
      <c r="C41" s="506">
        <f>C40-C39</f>
        <v>0</v>
      </c>
      <c r="D41" s="754">
        <f>D39-D40</f>
        <v>0</v>
      </c>
      <c r="E41" s="48">
        <f>E39-E40</f>
        <v>0</v>
      </c>
      <c r="F41" s="518"/>
      <c r="G41" s="606"/>
      <c r="H41" s="542"/>
      <c r="I41" s="503"/>
    </row>
    <row r="42" spans="1:9" ht="15" customHeight="1" x14ac:dyDescent="0.4">
      <c r="A42" s="474"/>
      <c r="B42" s="474"/>
      <c r="C42" s="507"/>
      <c r="D42" s="474"/>
      <c r="F42" s="518"/>
      <c r="G42" s="606"/>
      <c r="H42" s="542"/>
      <c r="I42" s="503"/>
    </row>
    <row r="43" spans="1:9" ht="15" customHeight="1" x14ac:dyDescent="0.4">
      <c r="A43" s="474" t="s">
        <v>700</v>
      </c>
      <c r="B43" s="474"/>
      <c r="C43" s="507"/>
      <c r="D43" s="508"/>
      <c r="E43" s="283"/>
      <c r="F43" s="518"/>
      <c r="G43" s="606"/>
      <c r="H43" s="542"/>
      <c r="I43" s="503"/>
    </row>
    <row r="44" spans="1:9" ht="15" customHeight="1" x14ac:dyDescent="0.4">
      <c r="A44" s="474"/>
      <c r="B44" s="474"/>
      <c r="C44" s="474"/>
      <c r="D44" s="474"/>
      <c r="F44" s="518"/>
      <c r="G44" s="606"/>
      <c r="H44" s="542"/>
      <c r="I44" s="503"/>
    </row>
    <row r="45" spans="1:9" ht="15" customHeight="1" x14ac:dyDescent="0.4">
      <c r="A45" s="474"/>
      <c r="B45" s="474"/>
      <c r="C45" s="474"/>
      <c r="D45" s="474"/>
      <c r="F45" s="518"/>
      <c r="G45" s="606"/>
      <c r="H45" s="542"/>
      <c r="I45" s="503"/>
    </row>
    <row r="46" spans="1:9" ht="15" customHeight="1" x14ac:dyDescent="0.4">
      <c r="A46" s="1123"/>
      <c r="B46" s="1123"/>
      <c r="C46" s="1123"/>
      <c r="D46" s="474"/>
      <c r="F46" s="518"/>
      <c r="G46" s="606"/>
      <c r="H46" s="542"/>
      <c r="I46" s="503"/>
    </row>
    <row r="47" spans="1:9" ht="15" customHeight="1" x14ac:dyDescent="0.4">
      <c r="A47" s="1125"/>
      <c r="B47" s="1125"/>
      <c r="C47" s="1125"/>
      <c r="D47" s="474"/>
      <c r="F47" s="518"/>
      <c r="G47" s="606"/>
      <c r="H47" s="542"/>
      <c r="I47" s="503"/>
    </row>
    <row r="48" spans="1:9" ht="15" customHeight="1" x14ac:dyDescent="0.4">
      <c r="A48" s="730"/>
      <c r="B48" s="730"/>
      <c r="C48" s="730"/>
      <c r="D48" s="474"/>
      <c r="F48" s="518"/>
      <c r="G48" s="606"/>
      <c r="H48" s="542"/>
      <c r="I48" s="503"/>
    </row>
    <row r="49" spans="1:9" ht="15" customHeight="1" x14ac:dyDescent="0.4">
      <c r="A49" s="730"/>
      <c r="B49" s="730"/>
      <c r="C49" s="730"/>
      <c r="D49" s="474"/>
      <c r="F49" s="518"/>
      <c r="G49" s="606"/>
      <c r="H49" s="542"/>
      <c r="I49" s="503"/>
    </row>
    <row r="50" spans="1:9" ht="15" customHeight="1" x14ac:dyDescent="0.4">
      <c r="A50" s="730"/>
      <c r="B50" s="730"/>
      <c r="C50" s="730"/>
      <c r="D50" s="474"/>
      <c r="F50" s="518"/>
      <c r="G50" s="606"/>
      <c r="H50" s="542"/>
      <c r="I50" s="503"/>
    </row>
    <row r="51" spans="1:9" ht="15" customHeight="1" x14ac:dyDescent="0.4">
      <c r="A51" s="730"/>
      <c r="B51" s="730"/>
      <c r="C51" s="730"/>
      <c r="D51" s="474"/>
      <c r="F51" s="518"/>
      <c r="G51" s="606"/>
      <c r="H51" s="542"/>
      <c r="I51" s="503"/>
    </row>
    <row r="52" spans="1:9" ht="15" customHeight="1" x14ac:dyDescent="0.4">
      <c r="A52" s="730"/>
      <c r="B52" s="730"/>
      <c r="C52" s="730"/>
      <c r="D52" s="474"/>
      <c r="F52" s="518"/>
      <c r="G52" s="606"/>
      <c r="H52" s="542"/>
      <c r="I52" s="503"/>
    </row>
    <row r="53" spans="1:9" ht="15" customHeight="1" x14ac:dyDescent="0.4">
      <c r="A53" s="730"/>
      <c r="B53" s="730"/>
      <c r="C53" s="730"/>
      <c r="D53" s="474"/>
      <c r="F53" s="518"/>
      <c r="G53" s="606"/>
      <c r="H53" s="542"/>
      <c r="I53" s="503"/>
    </row>
    <row r="54" spans="1:9" ht="15" customHeight="1" x14ac:dyDescent="0.4">
      <c r="A54" s="730"/>
      <c r="B54" s="730"/>
      <c r="C54" s="730"/>
      <c r="D54" s="474"/>
      <c r="F54" s="518"/>
      <c r="G54" s="606"/>
      <c r="H54" s="542"/>
      <c r="I54" s="503"/>
    </row>
    <row r="55" spans="1:9" ht="15" customHeight="1" x14ac:dyDescent="0.4">
      <c r="A55" s="730"/>
      <c r="B55" s="730"/>
      <c r="C55" s="730"/>
      <c r="D55" s="474"/>
      <c r="F55" s="518"/>
      <c r="G55" s="606"/>
      <c r="H55" s="542"/>
      <c r="I55" s="503"/>
    </row>
    <row r="56" spans="1:9" ht="15" customHeight="1" x14ac:dyDescent="0.4">
      <c r="A56" s="730"/>
      <c r="B56" s="730"/>
      <c r="C56" s="730"/>
      <c r="D56" s="474"/>
      <c r="F56" s="518"/>
      <c r="G56" s="606"/>
      <c r="H56" s="542"/>
      <c r="I56" s="503"/>
    </row>
    <row r="57" spans="1:9" ht="15" customHeight="1" x14ac:dyDescent="0.4">
      <c r="A57" s="730"/>
      <c r="B57" s="730"/>
      <c r="C57" s="730"/>
      <c r="D57" s="474"/>
      <c r="F57" s="518"/>
      <c r="G57" s="606"/>
      <c r="H57" s="542"/>
      <c r="I57" s="503"/>
    </row>
    <row r="58" spans="1:9" ht="15" customHeight="1" x14ac:dyDescent="0.4">
      <c r="A58" s="730"/>
      <c r="B58" s="730"/>
      <c r="C58" s="730"/>
      <c r="D58" s="474"/>
      <c r="F58" s="518"/>
      <c r="G58" s="606"/>
      <c r="H58" s="542"/>
      <c r="I58" s="503"/>
    </row>
    <row r="59" spans="1:9" ht="15" customHeight="1" x14ac:dyDescent="0.4">
      <c r="A59" s="730"/>
      <c r="B59" s="730"/>
      <c r="C59" s="730"/>
      <c r="D59" s="474"/>
      <c r="F59" s="518"/>
      <c r="G59" s="606"/>
      <c r="H59" s="542"/>
      <c r="I59" s="503"/>
    </row>
    <row r="60" spans="1:9" ht="15" customHeight="1" x14ac:dyDescent="0.4">
      <c r="A60" s="730"/>
      <c r="B60" s="730"/>
      <c r="C60" s="730"/>
      <c r="D60" s="474"/>
      <c r="F60" s="518"/>
      <c r="G60" s="606"/>
      <c r="H60" s="542"/>
      <c r="I60" s="503"/>
    </row>
    <row r="61" spans="1:9" ht="15" customHeight="1" x14ac:dyDescent="0.4">
      <c r="A61" s="730"/>
      <c r="B61" s="730"/>
      <c r="C61" s="730"/>
      <c r="D61" s="474"/>
      <c r="F61" s="518"/>
      <c r="G61" s="606"/>
      <c r="H61" s="542"/>
      <c r="I61" s="503"/>
    </row>
    <row r="62" spans="1:9" ht="15" customHeight="1" x14ac:dyDescent="0.4">
      <c r="A62" s="730"/>
      <c r="B62" s="730"/>
      <c r="C62" s="730"/>
      <c r="D62" s="474"/>
      <c r="F62" s="518"/>
      <c r="G62" s="606"/>
      <c r="H62" s="542"/>
      <c r="I62" s="503"/>
    </row>
    <row r="63" spans="1:9" ht="15" customHeight="1" x14ac:dyDescent="0.4">
      <c r="A63" s="730"/>
      <c r="B63" s="730"/>
      <c r="C63" s="730"/>
      <c r="D63" s="474"/>
      <c r="F63" s="518"/>
      <c r="G63" s="606"/>
      <c r="H63" s="542"/>
      <c r="I63" s="503"/>
    </row>
    <row r="64" spans="1:9" ht="15" customHeight="1" x14ac:dyDescent="0.4">
      <c r="A64" s="509"/>
      <c r="B64" s="509"/>
      <c r="C64" s="474"/>
      <c r="D64" s="474"/>
      <c r="F64" s="518"/>
      <c r="G64" s="606"/>
      <c r="H64" s="542"/>
      <c r="I64" s="503"/>
    </row>
    <row r="65" spans="1:9" ht="15" customHeight="1" x14ac:dyDescent="0.4">
      <c r="A65" s="1119" t="s">
        <v>616</v>
      </c>
      <c r="B65" s="1119"/>
      <c r="C65" s="1119"/>
      <c r="D65" s="1119"/>
      <c r="F65" s="518"/>
      <c r="G65" s="606"/>
      <c r="H65" s="542"/>
      <c r="I65" s="503"/>
    </row>
    <row r="66" spans="1:9" ht="15" customHeight="1" x14ac:dyDescent="0.4">
      <c r="A66" s="474"/>
      <c r="B66" s="474"/>
      <c r="C66" s="474"/>
      <c r="D66" s="474"/>
      <c r="F66" s="518"/>
      <c r="G66" s="606"/>
      <c r="H66" s="542"/>
      <c r="I66" s="503"/>
    </row>
    <row r="67" spans="1:9" ht="15" customHeight="1" x14ac:dyDescent="0.4">
      <c r="A67" s="474"/>
      <c r="B67" s="474"/>
      <c r="C67" s="474"/>
      <c r="D67" s="500"/>
      <c r="F67" s="518"/>
      <c r="G67" s="606"/>
      <c r="H67" s="542"/>
      <c r="I67" s="503"/>
    </row>
    <row r="68" spans="1:9" ht="15" customHeight="1" x14ac:dyDescent="0.4">
      <c r="A68" s="474"/>
      <c r="B68" s="474"/>
      <c r="C68" s="474"/>
      <c r="D68" s="474"/>
      <c r="F68" s="518"/>
      <c r="G68" s="606"/>
      <c r="H68" s="542"/>
      <c r="I68" s="503"/>
    </row>
    <row r="69" spans="1:9" ht="15" customHeight="1" x14ac:dyDescent="0.4">
      <c r="A69" s="454" t="s">
        <v>186</v>
      </c>
      <c r="B69" s="454" t="s">
        <v>187</v>
      </c>
      <c r="C69" s="454" t="s">
        <v>188</v>
      </c>
      <c r="D69" s="479"/>
      <c r="F69" s="518"/>
      <c r="G69" s="606"/>
      <c r="H69" s="542"/>
      <c r="I69" s="503"/>
    </row>
    <row r="70" spans="1:9" ht="15" customHeight="1" x14ac:dyDescent="0.4">
      <c r="A70" s="454">
        <v>1</v>
      </c>
      <c r="B70" s="454">
        <v>2</v>
      </c>
      <c r="C70" s="454">
        <v>3</v>
      </c>
      <c r="D70" s="479"/>
      <c r="F70" s="518"/>
      <c r="G70" s="503"/>
      <c r="H70" s="504"/>
      <c r="I70" s="503"/>
    </row>
    <row r="71" spans="1:9" ht="15" customHeight="1" x14ac:dyDescent="0.4">
      <c r="A71" s="454">
        <v>1</v>
      </c>
      <c r="B71" s="501" t="s">
        <v>189</v>
      </c>
      <c r="C71" s="502">
        <f>OPS!Q16</f>
        <v>13770000</v>
      </c>
      <c r="D71" s="479"/>
      <c r="F71" s="518"/>
      <c r="G71" s="606"/>
      <c r="H71" s="542"/>
      <c r="I71" s="503"/>
    </row>
    <row r="72" spans="1:9" ht="15" customHeight="1" x14ac:dyDescent="0.4">
      <c r="A72" s="454">
        <v>2</v>
      </c>
      <c r="B72" s="501" t="s">
        <v>190</v>
      </c>
      <c r="C72" s="502">
        <f>REN!Q26</f>
        <v>21420000</v>
      </c>
      <c r="D72" s="479"/>
      <c r="F72" s="518"/>
      <c r="G72" s="606"/>
      <c r="H72" s="542"/>
      <c r="I72" s="503"/>
    </row>
    <row r="73" spans="1:9" ht="15" customHeight="1" x14ac:dyDescent="0.4">
      <c r="A73" s="454">
        <v>3</v>
      </c>
      <c r="B73" s="501" t="s">
        <v>191</v>
      </c>
      <c r="C73" s="502">
        <f>SUMDA!Q23</f>
        <v>15300000</v>
      </c>
      <c r="D73" s="479"/>
      <c r="F73" s="518"/>
      <c r="G73" s="606"/>
      <c r="H73" s="512"/>
      <c r="I73" s="503"/>
    </row>
    <row r="74" spans="1:9" ht="15" customHeight="1" x14ac:dyDescent="0.4">
      <c r="A74" s="454">
        <v>4</v>
      </c>
      <c r="B74" s="501" t="s">
        <v>192</v>
      </c>
      <c r="C74" s="502">
        <f>IK!Q16</f>
        <v>7650000</v>
      </c>
      <c r="D74" s="479"/>
      <c r="F74" s="503"/>
      <c r="G74" s="503"/>
      <c r="H74" s="503"/>
      <c r="I74" s="503"/>
    </row>
    <row r="75" spans="1:9" ht="15" customHeight="1" x14ac:dyDescent="0.4">
      <c r="A75" s="454">
        <v>5</v>
      </c>
      <c r="B75" s="501" t="s">
        <v>183</v>
      </c>
      <c r="C75" s="502">
        <f>RESKRIM!Q16</f>
        <v>7650000</v>
      </c>
      <c r="D75" s="479"/>
      <c r="E75" s="485"/>
      <c r="F75" s="474"/>
      <c r="G75" s="474"/>
      <c r="H75" s="474"/>
      <c r="I75" s="474"/>
    </row>
    <row r="76" spans="1:9" ht="15" customHeight="1" x14ac:dyDescent="0.4">
      <c r="A76" s="454">
        <v>6</v>
      </c>
      <c r="B76" s="501" t="s">
        <v>193</v>
      </c>
      <c r="C76" s="502">
        <f>NARKOBA!Q16</f>
        <v>9180000</v>
      </c>
      <c r="D76" s="479"/>
      <c r="E76" s="485"/>
      <c r="F76" s="474"/>
      <c r="G76" s="474"/>
      <c r="H76" s="474"/>
      <c r="I76" s="474"/>
    </row>
    <row r="77" spans="1:9" ht="15" customHeight="1" x14ac:dyDescent="0.4">
      <c r="A77" s="454">
        <v>7</v>
      </c>
      <c r="B77" s="501" t="s">
        <v>194</v>
      </c>
      <c r="C77" s="502">
        <f>BINMAS!Q17</f>
        <v>7650000</v>
      </c>
      <c r="D77" s="479"/>
      <c r="E77" s="485"/>
      <c r="F77" s="474"/>
      <c r="G77" s="474"/>
      <c r="H77" s="474"/>
      <c r="I77" s="474"/>
    </row>
    <row r="78" spans="1:9" ht="15" customHeight="1" x14ac:dyDescent="0.4">
      <c r="A78" s="454">
        <v>8</v>
      </c>
      <c r="B78" s="501" t="s">
        <v>182</v>
      </c>
      <c r="C78" s="502">
        <f>LANTAS!Q16</f>
        <v>9180000</v>
      </c>
      <c r="D78" s="479"/>
    </row>
    <row r="79" spans="1:9" ht="15" customHeight="1" x14ac:dyDescent="0.4">
      <c r="A79" s="454">
        <v>9</v>
      </c>
      <c r="B79" s="501" t="s">
        <v>185</v>
      </c>
      <c r="C79" s="502"/>
      <c r="D79" s="479"/>
    </row>
    <row r="80" spans="1:9" ht="15" customHeight="1" x14ac:dyDescent="0.4">
      <c r="A80" s="454">
        <v>10</v>
      </c>
      <c r="B80" s="501" t="s">
        <v>184</v>
      </c>
      <c r="C80" s="502">
        <f>POLAIR!Q16</f>
        <v>7650000</v>
      </c>
      <c r="D80" s="479"/>
    </row>
    <row r="81" spans="1:4" ht="15" customHeight="1" x14ac:dyDescent="0.4">
      <c r="A81" s="454">
        <v>11</v>
      </c>
      <c r="B81" s="501" t="s">
        <v>195</v>
      </c>
      <c r="C81" s="502">
        <f>TAHTI!Q17</f>
        <v>6120000</v>
      </c>
      <c r="D81" s="479"/>
    </row>
    <row r="82" spans="1:4" ht="15" customHeight="1" x14ac:dyDescent="0.4">
      <c r="A82" s="454">
        <v>12</v>
      </c>
      <c r="B82" s="501" t="s">
        <v>196</v>
      </c>
      <c r="C82" s="502">
        <f>SARPRAS!Q25</f>
        <v>6120000</v>
      </c>
      <c r="D82" s="479"/>
    </row>
    <row r="83" spans="1:4" ht="15" customHeight="1" x14ac:dyDescent="0.4">
      <c r="A83" s="454">
        <v>13</v>
      </c>
      <c r="B83" s="501" t="s">
        <v>81</v>
      </c>
      <c r="C83" s="502">
        <f>SPKT!Q16</f>
        <v>12240000</v>
      </c>
      <c r="D83" s="479"/>
    </row>
    <row r="84" spans="1:4" ht="15" customHeight="1" x14ac:dyDescent="0.4">
      <c r="A84" s="454">
        <v>14</v>
      </c>
      <c r="B84" s="501" t="s">
        <v>197</v>
      </c>
      <c r="C84" s="502">
        <f>SIWAS!Q16</f>
        <v>12240000</v>
      </c>
      <c r="D84" s="479"/>
    </row>
    <row r="85" spans="1:4" ht="15" customHeight="1" x14ac:dyDescent="0.4">
      <c r="A85" s="454">
        <v>15</v>
      </c>
      <c r="B85" s="501" t="s">
        <v>198</v>
      </c>
      <c r="C85" s="502">
        <f>KEU!Q25</f>
        <v>21420000</v>
      </c>
      <c r="D85" s="479"/>
    </row>
    <row r="86" spans="1:4" ht="15" customHeight="1" x14ac:dyDescent="0.4">
      <c r="A86" s="454">
        <v>16</v>
      </c>
      <c r="B86" s="501" t="s">
        <v>199</v>
      </c>
      <c r="C86" s="502">
        <f>PROPAM!Q16</f>
        <v>12240000</v>
      </c>
      <c r="D86" s="503"/>
    </row>
    <row r="87" spans="1:4" ht="15" customHeight="1" x14ac:dyDescent="0.4">
      <c r="A87" s="454">
        <v>17</v>
      </c>
      <c r="B87" s="501" t="s">
        <v>468</v>
      </c>
      <c r="C87" s="502">
        <f>HUMAS!Q43</f>
        <v>6120000</v>
      </c>
      <c r="D87" s="508"/>
    </row>
    <row r="88" spans="1:4" ht="15" customHeight="1" x14ac:dyDescent="0.4">
      <c r="A88" s="454">
        <v>18</v>
      </c>
      <c r="B88" s="503" t="s">
        <v>614</v>
      </c>
      <c r="C88" s="502">
        <f>SIUM!Q16</f>
        <v>12240000</v>
      </c>
      <c r="D88" s="474"/>
    </row>
    <row r="89" spans="1:4" ht="15" customHeight="1" x14ac:dyDescent="0.4">
      <c r="A89" s="454">
        <v>19</v>
      </c>
      <c r="B89" s="475" t="s">
        <v>669</v>
      </c>
      <c r="C89" s="502">
        <f>SITIPOL!Q16</f>
        <v>7650000</v>
      </c>
      <c r="D89" s="474"/>
    </row>
    <row r="90" spans="1:4" ht="15" customHeight="1" x14ac:dyDescent="0.4">
      <c r="A90" s="454"/>
      <c r="B90" s="501" t="s">
        <v>204</v>
      </c>
      <c r="C90" s="510">
        <f>SUM(C71:C89)</f>
        <v>195840000</v>
      </c>
      <c r="D90" s="474"/>
    </row>
    <row r="91" spans="1:4" ht="15" customHeight="1" x14ac:dyDescent="0.4">
      <c r="A91" s="454"/>
      <c r="B91" s="501" t="s">
        <v>467</v>
      </c>
      <c r="C91" s="16">
        <v>195840000</v>
      </c>
      <c r="D91" s="474"/>
    </row>
    <row r="92" spans="1:4" ht="15" customHeight="1" x14ac:dyDescent="0.4">
      <c r="A92" s="454"/>
      <c r="B92" s="501" t="s">
        <v>203</v>
      </c>
      <c r="C92" s="506">
        <f>C91-C90</f>
        <v>0</v>
      </c>
      <c r="D92" s="474"/>
    </row>
    <row r="93" spans="1:4" ht="15" customHeight="1" x14ac:dyDescent="0.4"/>
    <row r="94" spans="1:4" ht="15" customHeight="1" x14ac:dyDescent="0.4"/>
    <row r="95" spans="1:4" ht="15" customHeight="1" x14ac:dyDescent="0.4"/>
    <row r="96" spans="1:4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</sheetData>
  <mergeCells count="8">
    <mergeCell ref="A65:D65"/>
    <mergeCell ref="G34:H34"/>
    <mergeCell ref="F6:H6"/>
    <mergeCell ref="F33:I33"/>
    <mergeCell ref="G7:H7"/>
    <mergeCell ref="A46:C46"/>
    <mergeCell ref="A6:E6"/>
    <mergeCell ref="A47:C47"/>
  </mergeCells>
  <pageMargins left="1.299212598425197" right="0.31496062992125984" top="0.35433070866141736" bottom="0.35433070866141736" header="0.31496062992125984" footer="0.31496062992125984"/>
  <pageSetup paperSize="5" orientation="portrait" horizontalDpi="4294967293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40"/>
  <sheetViews>
    <sheetView view="pageBreakPreview" zoomScale="91" zoomScaleNormal="90" zoomScaleSheetLayoutView="91" workbookViewId="0">
      <selection activeCell="H32" sqref="H32"/>
    </sheetView>
  </sheetViews>
  <sheetFormatPr defaultRowHeight="12.75" x14ac:dyDescent="0.2"/>
  <cols>
    <col min="2" max="2" width="23.28515625" customWidth="1"/>
    <col min="3" max="9" width="17.42578125" customWidth="1"/>
    <col min="10" max="10" width="17.42578125" style="614" customWidth="1"/>
    <col min="11" max="11" width="15.7109375" customWidth="1"/>
  </cols>
  <sheetData>
    <row r="1" spans="1:11" x14ac:dyDescent="0.2">
      <c r="A1" s="46" t="s">
        <v>186</v>
      </c>
      <c r="B1" s="46" t="s">
        <v>187</v>
      </c>
      <c r="C1" s="46" t="s">
        <v>205</v>
      </c>
      <c r="D1" s="46" t="s">
        <v>206</v>
      </c>
      <c r="E1" s="46" t="s">
        <v>207</v>
      </c>
      <c r="F1" s="46" t="s">
        <v>208</v>
      </c>
      <c r="G1" s="46" t="s">
        <v>270</v>
      </c>
      <c r="H1" s="46" t="s">
        <v>271</v>
      </c>
      <c r="I1" s="46" t="s">
        <v>272</v>
      </c>
      <c r="J1" s="607" t="s">
        <v>204</v>
      </c>
      <c r="K1" s="511"/>
    </row>
    <row r="2" spans="1:11" x14ac:dyDescent="0.2">
      <c r="A2" s="46">
        <v>1</v>
      </c>
      <c r="B2" s="279" t="s">
        <v>189</v>
      </c>
      <c r="C2" s="124">
        <f>OPS!Q12</f>
        <v>13770000</v>
      </c>
      <c r="D2" s="124">
        <v>0</v>
      </c>
      <c r="E2" s="124"/>
      <c r="F2" s="124">
        <v>0</v>
      </c>
      <c r="G2" s="124">
        <v>0</v>
      </c>
      <c r="H2" s="703">
        <f>OPS!Q21</f>
        <v>686889000</v>
      </c>
      <c r="I2" s="124"/>
      <c r="J2" s="608">
        <f t="shared" ref="J2:J30" si="0">SUM(C2:I2)</f>
        <v>700659000</v>
      </c>
    </row>
    <row r="3" spans="1:11" x14ac:dyDescent="0.2">
      <c r="A3" s="46">
        <v>2</v>
      </c>
      <c r="B3" s="279" t="s">
        <v>190</v>
      </c>
      <c r="C3" s="124">
        <f>REN!Q12</f>
        <v>112820000</v>
      </c>
      <c r="D3" s="124">
        <v>0</v>
      </c>
      <c r="E3" s="124">
        <v>0</v>
      </c>
      <c r="F3" s="124">
        <v>0</v>
      </c>
      <c r="G3" s="124">
        <v>0</v>
      </c>
      <c r="H3" s="703">
        <f>REN!Q49</f>
        <v>132366000</v>
      </c>
      <c r="I3" s="124"/>
      <c r="J3" s="608">
        <f t="shared" si="0"/>
        <v>245186000</v>
      </c>
    </row>
    <row r="4" spans="1:11" x14ac:dyDescent="0.2">
      <c r="A4" s="46">
        <v>3</v>
      </c>
      <c r="B4" s="279" t="s">
        <v>191</v>
      </c>
      <c r="C4" s="124">
        <f>SUMDA!Q13</f>
        <v>32300000</v>
      </c>
      <c r="D4" s="124">
        <v>0</v>
      </c>
      <c r="E4" s="124">
        <v>0</v>
      </c>
      <c r="F4" s="124">
        <v>0</v>
      </c>
      <c r="G4" s="124">
        <v>0</v>
      </c>
      <c r="H4" s="703">
        <f>SUMDA!Q28</f>
        <v>138800000</v>
      </c>
      <c r="I4" s="124"/>
      <c r="J4" s="608">
        <f t="shared" si="0"/>
        <v>171100000</v>
      </c>
    </row>
    <row r="5" spans="1:11" x14ac:dyDescent="0.2">
      <c r="A5" s="46">
        <v>4</v>
      </c>
      <c r="B5" s="279" t="s">
        <v>192</v>
      </c>
      <c r="C5" s="124">
        <f>IK!Q12</f>
        <v>7650000</v>
      </c>
      <c r="D5" s="124">
        <v>0</v>
      </c>
      <c r="E5" s="124">
        <v>0</v>
      </c>
      <c r="F5" s="124">
        <f>IK!Q21</f>
        <v>1579579000</v>
      </c>
      <c r="G5" s="124">
        <v>0</v>
      </c>
      <c r="H5" s="703">
        <v>0</v>
      </c>
      <c r="I5" s="124"/>
      <c r="J5" s="608">
        <f t="shared" si="0"/>
        <v>1587229000</v>
      </c>
    </row>
    <row r="6" spans="1:11" x14ac:dyDescent="0.2">
      <c r="A6" s="46">
        <v>5</v>
      </c>
      <c r="B6" s="279" t="s">
        <v>183</v>
      </c>
      <c r="C6" s="124">
        <f>RESKRIM!Q12</f>
        <v>7650000</v>
      </c>
      <c r="D6" s="124">
        <v>0</v>
      </c>
      <c r="E6" s="124">
        <v>0</v>
      </c>
      <c r="F6" s="124">
        <v>0</v>
      </c>
      <c r="G6" s="124">
        <v>0</v>
      </c>
      <c r="H6" s="703">
        <v>0</v>
      </c>
      <c r="I6" s="124">
        <f>RESKRIM!Q21</f>
        <v>1688281000</v>
      </c>
      <c r="J6" s="608">
        <f t="shared" si="0"/>
        <v>1695931000</v>
      </c>
    </row>
    <row r="7" spans="1:11" x14ac:dyDescent="0.2">
      <c r="A7" s="46">
        <v>6</v>
      </c>
      <c r="B7" s="279" t="s">
        <v>193</v>
      </c>
      <c r="C7" s="124">
        <f>NARKOBA!Q12</f>
        <v>9180000</v>
      </c>
      <c r="D7" s="124">
        <v>0</v>
      </c>
      <c r="E7" s="124">
        <v>0</v>
      </c>
      <c r="F7" s="124">
        <v>0</v>
      </c>
      <c r="G7" s="124">
        <v>0</v>
      </c>
      <c r="H7" s="703">
        <v>0</v>
      </c>
      <c r="I7" s="124">
        <f>NARKOBA!Q21</f>
        <v>774882000</v>
      </c>
      <c r="J7" s="608">
        <f t="shared" si="0"/>
        <v>784062000</v>
      </c>
    </row>
    <row r="8" spans="1:11" x14ac:dyDescent="0.2">
      <c r="A8" s="46">
        <v>7</v>
      </c>
      <c r="B8" s="279" t="s">
        <v>194</v>
      </c>
      <c r="C8" s="124">
        <f>BINMAS!Q13</f>
        <v>7650000</v>
      </c>
      <c r="D8" s="124">
        <v>0</v>
      </c>
      <c r="E8" s="124">
        <v>0</v>
      </c>
      <c r="F8" s="124">
        <v>0</v>
      </c>
      <c r="G8" s="124">
        <f>BINMAS!Q22</f>
        <v>1829995000</v>
      </c>
      <c r="H8" s="703">
        <v>0</v>
      </c>
      <c r="I8" s="124"/>
      <c r="J8" s="608">
        <f t="shared" si="0"/>
        <v>1837645000</v>
      </c>
    </row>
    <row r="9" spans="1:11" x14ac:dyDescent="0.2">
      <c r="A9" s="46">
        <v>8</v>
      </c>
      <c r="B9" s="279" t="s">
        <v>182</v>
      </c>
      <c r="C9" s="124">
        <f>LANTAS!Q12</f>
        <v>9180000</v>
      </c>
      <c r="D9" s="124">
        <v>0</v>
      </c>
      <c r="E9" s="124">
        <v>0</v>
      </c>
      <c r="F9" s="124">
        <v>0</v>
      </c>
      <c r="G9" s="124">
        <v>0</v>
      </c>
      <c r="H9" s="703">
        <f>LANTAS!Q21</f>
        <v>745519000</v>
      </c>
      <c r="I9" s="124"/>
      <c r="J9" s="608">
        <f t="shared" si="0"/>
        <v>754699000</v>
      </c>
    </row>
    <row r="10" spans="1:11" x14ac:dyDescent="0.2">
      <c r="A10" s="46">
        <v>9</v>
      </c>
      <c r="B10" s="279" t="s">
        <v>185</v>
      </c>
      <c r="C10" s="124">
        <v>0</v>
      </c>
      <c r="D10" s="124">
        <v>0</v>
      </c>
      <c r="E10" s="124">
        <v>0</v>
      </c>
      <c r="F10" s="124">
        <v>0</v>
      </c>
      <c r="G10" s="124">
        <v>0</v>
      </c>
      <c r="H10" s="703">
        <f>SABHARA!Q12</f>
        <v>400299000</v>
      </c>
      <c r="I10" s="124"/>
      <c r="J10" s="608">
        <f t="shared" si="0"/>
        <v>400299000</v>
      </c>
    </row>
    <row r="11" spans="1:11" x14ac:dyDescent="0.2">
      <c r="A11" s="46">
        <v>10</v>
      </c>
      <c r="B11" s="279" t="s">
        <v>184</v>
      </c>
      <c r="C11" s="124">
        <f>POLAIR!Q12</f>
        <v>7650000</v>
      </c>
      <c r="D11" s="124">
        <v>0</v>
      </c>
      <c r="E11" s="124">
        <v>0</v>
      </c>
      <c r="F11" s="124">
        <v>0</v>
      </c>
      <c r="G11" s="124">
        <v>0</v>
      </c>
      <c r="H11" s="703">
        <f>POLAIR!Q21</f>
        <v>286888000</v>
      </c>
      <c r="I11" s="124">
        <f>POLAIR!Q54</f>
        <v>20320000</v>
      </c>
      <c r="J11" s="608">
        <f t="shared" si="0"/>
        <v>314858000</v>
      </c>
    </row>
    <row r="12" spans="1:11" x14ac:dyDescent="0.2">
      <c r="A12" s="46">
        <v>11</v>
      </c>
      <c r="B12" s="279" t="s">
        <v>195</v>
      </c>
      <c r="C12" s="124">
        <f>TAHTI!Q13</f>
        <v>6120000</v>
      </c>
      <c r="D12" s="124">
        <v>0</v>
      </c>
      <c r="E12" s="124">
        <v>0</v>
      </c>
      <c r="F12" s="124">
        <v>0</v>
      </c>
      <c r="G12" s="124">
        <v>0</v>
      </c>
      <c r="H12" s="703">
        <f>TAHTI!Q22</f>
        <v>87840000</v>
      </c>
      <c r="I12" s="124">
        <f>TAHTI!Q33</f>
        <v>400998000</v>
      </c>
      <c r="J12" s="608">
        <f t="shared" si="0"/>
        <v>494958000</v>
      </c>
    </row>
    <row r="13" spans="1:11" x14ac:dyDescent="0.2">
      <c r="A13" s="46">
        <v>12</v>
      </c>
      <c r="B13" s="279" t="s">
        <v>196</v>
      </c>
      <c r="C13" s="124">
        <f>SARPRAS!Q11</f>
        <v>195084000</v>
      </c>
      <c r="D13" s="124">
        <f>SARPRAS!Q44</f>
        <v>4389036000</v>
      </c>
      <c r="E13" s="124">
        <v>0</v>
      </c>
      <c r="F13" s="124">
        <v>0</v>
      </c>
      <c r="G13" s="124">
        <v>0</v>
      </c>
      <c r="H13" s="703">
        <f>SARPRAS!Q200</f>
        <v>18120000</v>
      </c>
      <c r="I13" s="124"/>
      <c r="J13" s="608">
        <f t="shared" si="0"/>
        <v>4602240000</v>
      </c>
    </row>
    <row r="14" spans="1:11" x14ac:dyDescent="0.2">
      <c r="A14" s="46">
        <v>13</v>
      </c>
      <c r="B14" s="279" t="s">
        <v>81</v>
      </c>
      <c r="C14" s="124">
        <f>SPKT!Q12</f>
        <v>12240000</v>
      </c>
      <c r="D14" s="124">
        <v>0</v>
      </c>
      <c r="E14" s="124">
        <v>0</v>
      </c>
      <c r="F14" s="124">
        <v>0</v>
      </c>
      <c r="G14" s="124">
        <v>0</v>
      </c>
      <c r="H14" s="703">
        <f>SPKT!Q21</f>
        <v>632880000</v>
      </c>
      <c r="I14" s="124"/>
      <c r="J14" s="608">
        <f t="shared" si="0"/>
        <v>645120000</v>
      </c>
    </row>
    <row r="15" spans="1:11" x14ac:dyDescent="0.2">
      <c r="A15" s="46">
        <v>14</v>
      </c>
      <c r="B15" s="279" t="s">
        <v>197</v>
      </c>
      <c r="C15" s="124">
        <f>SIWAS!Q12</f>
        <v>12240000</v>
      </c>
      <c r="D15" s="124">
        <v>0</v>
      </c>
      <c r="E15" s="124">
        <f>SIWAS!Q21</f>
        <v>38000000</v>
      </c>
      <c r="F15" s="124">
        <v>0</v>
      </c>
      <c r="G15" s="124">
        <v>0</v>
      </c>
      <c r="H15" s="703">
        <f>SIWAS!Q29</f>
        <v>25920000</v>
      </c>
      <c r="I15" s="124"/>
      <c r="J15" s="608">
        <f t="shared" si="0"/>
        <v>76160000</v>
      </c>
    </row>
    <row r="16" spans="1:11" x14ac:dyDescent="0.2">
      <c r="A16" s="46">
        <v>15</v>
      </c>
      <c r="B16" s="279" t="s">
        <v>198</v>
      </c>
      <c r="C16" s="124">
        <f>KEU!Q12</f>
        <v>35123053000</v>
      </c>
      <c r="D16" s="124">
        <v>0</v>
      </c>
      <c r="E16" s="124">
        <v>0</v>
      </c>
      <c r="F16" s="124">
        <v>0</v>
      </c>
      <c r="G16" s="124">
        <v>0</v>
      </c>
      <c r="H16" s="703">
        <f>KEU!Q30</f>
        <v>506260000</v>
      </c>
      <c r="I16" s="124"/>
      <c r="J16" s="608">
        <f t="shared" si="0"/>
        <v>35629313000</v>
      </c>
    </row>
    <row r="17" spans="1:11" x14ac:dyDescent="0.2">
      <c r="A17" s="46">
        <v>16</v>
      </c>
      <c r="B17" s="279" t="s">
        <v>199</v>
      </c>
      <c r="C17" s="124">
        <f>PROPAM!Q12</f>
        <v>12240000</v>
      </c>
      <c r="D17" s="124">
        <v>0</v>
      </c>
      <c r="E17" s="124">
        <f>PROPAM!Q21</f>
        <v>76541000</v>
      </c>
      <c r="F17" s="124">
        <v>0</v>
      </c>
      <c r="G17" s="124">
        <v>0</v>
      </c>
      <c r="H17" s="703">
        <f>PROPAM!Q58</f>
        <v>5040000</v>
      </c>
      <c r="I17" s="124"/>
      <c r="J17" s="608">
        <f t="shared" si="0"/>
        <v>93821000</v>
      </c>
    </row>
    <row r="18" spans="1:11" x14ac:dyDescent="0.2">
      <c r="A18" s="46">
        <v>17</v>
      </c>
      <c r="B18" s="279" t="s">
        <v>468</v>
      </c>
      <c r="C18" s="124">
        <f>HUMAS!Q12</f>
        <v>91832000</v>
      </c>
      <c r="D18" s="124">
        <v>0</v>
      </c>
      <c r="E18" s="124">
        <v>0</v>
      </c>
      <c r="F18" s="124">
        <v>0</v>
      </c>
      <c r="G18" s="124">
        <v>0</v>
      </c>
      <c r="H18" s="703">
        <v>0</v>
      </c>
      <c r="I18" s="124"/>
      <c r="J18" s="608">
        <f t="shared" si="0"/>
        <v>91832000</v>
      </c>
    </row>
    <row r="19" spans="1:11" x14ac:dyDescent="0.2">
      <c r="A19" s="46">
        <v>18</v>
      </c>
      <c r="B19" s="279" t="s">
        <v>669</v>
      </c>
      <c r="C19" s="124">
        <f>SITIPOL!Q12</f>
        <v>7650000</v>
      </c>
      <c r="D19" s="124"/>
      <c r="E19" s="124"/>
      <c r="F19" s="124"/>
      <c r="G19" s="124"/>
      <c r="H19" s="703">
        <f>SITIPOL!Q21</f>
        <v>6750000</v>
      </c>
      <c r="I19" s="124"/>
      <c r="J19" s="608">
        <f t="shared" si="0"/>
        <v>14400000</v>
      </c>
    </row>
    <row r="20" spans="1:11" x14ac:dyDescent="0.2">
      <c r="A20" s="46">
        <v>19</v>
      </c>
      <c r="B20" s="279" t="s">
        <v>614</v>
      </c>
      <c r="C20" s="124">
        <f>SIUM!Q12</f>
        <v>12240000</v>
      </c>
      <c r="D20" s="124">
        <v>0</v>
      </c>
      <c r="E20" s="124">
        <v>0</v>
      </c>
      <c r="F20" s="124">
        <v>0</v>
      </c>
      <c r="G20" s="124">
        <v>0</v>
      </c>
      <c r="H20" s="703">
        <v>0</v>
      </c>
      <c r="I20" s="124"/>
      <c r="J20" s="608">
        <f t="shared" si="0"/>
        <v>12240000</v>
      </c>
    </row>
    <row r="21" spans="1:11" x14ac:dyDescent="0.2">
      <c r="A21" s="46">
        <v>20</v>
      </c>
      <c r="B21" s="279" t="s">
        <v>73</v>
      </c>
      <c r="C21" s="124">
        <f>WONO!Q12</f>
        <v>24480000</v>
      </c>
      <c r="D21" s="124">
        <v>0</v>
      </c>
      <c r="E21" s="124">
        <v>0</v>
      </c>
      <c r="F21" s="124">
        <f>WONO!Q20</f>
        <v>53631000</v>
      </c>
      <c r="G21" s="124">
        <f>WONO!Q92</f>
        <v>20792000</v>
      </c>
      <c r="H21" s="703">
        <f>WONO!Q117</f>
        <v>377836000</v>
      </c>
      <c r="I21" s="124">
        <f>WONO!Q165</f>
        <v>48250000</v>
      </c>
      <c r="J21" s="608">
        <f t="shared" si="0"/>
        <v>524989000</v>
      </c>
    </row>
    <row r="22" spans="1:11" x14ac:dyDescent="0.2">
      <c r="A22" s="46">
        <v>21</v>
      </c>
      <c r="B22" s="279" t="s">
        <v>72</v>
      </c>
      <c r="C22" s="124">
        <f>PLW!Q12</f>
        <v>19890000</v>
      </c>
      <c r="D22" s="124"/>
      <c r="E22" s="124"/>
      <c r="F22" s="124">
        <f>PLW!Q21</f>
        <v>37392000</v>
      </c>
      <c r="G22" s="124">
        <f>PLW!Q88</f>
        <v>17110000</v>
      </c>
      <c r="H22" s="703">
        <f>PLW!Q113</f>
        <v>190688000</v>
      </c>
      <c r="I22" s="124">
        <f>PLW!Q147</f>
        <v>48250000</v>
      </c>
      <c r="J22" s="608">
        <f t="shared" si="0"/>
        <v>313330000</v>
      </c>
    </row>
    <row r="23" spans="1:11" x14ac:dyDescent="0.2">
      <c r="A23" s="46">
        <v>22</v>
      </c>
      <c r="B23" s="279" t="s">
        <v>200</v>
      </c>
      <c r="C23" s="124">
        <f>CAMPA!Q12</f>
        <v>19890000</v>
      </c>
      <c r="D23" s="124"/>
      <c r="E23" s="124"/>
      <c r="F23" s="124">
        <f>CAMPA!Q21</f>
        <v>37257000</v>
      </c>
      <c r="G23" s="124">
        <f>CAMPA!Q88</f>
        <v>17110000</v>
      </c>
      <c r="H23" s="124">
        <f>CAMPA!Q113</f>
        <v>165068000</v>
      </c>
      <c r="I23" s="124">
        <f>CAMPA!Q148</f>
        <v>40640000</v>
      </c>
      <c r="J23" s="608">
        <f t="shared" si="0"/>
        <v>279965000</v>
      </c>
    </row>
    <row r="24" spans="1:11" x14ac:dyDescent="0.2">
      <c r="A24" s="46">
        <v>23</v>
      </c>
      <c r="B24" s="279" t="s">
        <v>74</v>
      </c>
      <c r="C24" s="124">
        <f>TNB!Q12</f>
        <v>19890000</v>
      </c>
      <c r="D24" s="124"/>
      <c r="E24" s="124"/>
      <c r="F24" s="124">
        <f>TNB!Q21</f>
        <v>36717000</v>
      </c>
      <c r="G24" s="124">
        <f>TNB!Q88</f>
        <v>17110000</v>
      </c>
      <c r="H24" s="124">
        <f>TNB!Q113</f>
        <v>165068000</v>
      </c>
      <c r="I24" s="124">
        <f>TNB!Q148</f>
        <v>40640000</v>
      </c>
      <c r="J24" s="608">
        <f t="shared" si="0"/>
        <v>279425000</v>
      </c>
    </row>
    <row r="25" spans="1:11" x14ac:dyDescent="0.2">
      <c r="A25" s="46">
        <v>24</v>
      </c>
      <c r="B25" s="279" t="s">
        <v>76</v>
      </c>
      <c r="C25" s="124">
        <f>ALLU!Q12</f>
        <v>16830000</v>
      </c>
      <c r="D25" s="124"/>
      <c r="E25" s="124"/>
      <c r="F25" s="124">
        <f>ALLU!Q21</f>
        <v>36717000</v>
      </c>
      <c r="G25" s="124">
        <f>ALLU!Q88</f>
        <v>17110000</v>
      </c>
      <c r="H25" s="124">
        <f>ALLU!Q113</f>
        <v>165068000</v>
      </c>
      <c r="I25" s="124">
        <f>ALLU!Q148</f>
        <v>40640000</v>
      </c>
      <c r="J25" s="608">
        <f t="shared" si="0"/>
        <v>276365000</v>
      </c>
    </row>
    <row r="26" spans="1:11" x14ac:dyDescent="0.2">
      <c r="A26" s="46">
        <v>25</v>
      </c>
      <c r="B26" s="279" t="s">
        <v>77</v>
      </c>
      <c r="C26" s="124">
        <f>BINUANG!Q12</f>
        <v>13770000</v>
      </c>
      <c r="D26" s="124"/>
      <c r="E26" s="124"/>
      <c r="F26" s="124">
        <f>BINUANG!Q21</f>
        <v>33492000</v>
      </c>
      <c r="G26" s="124">
        <f>BINUANG!Q88</f>
        <v>15428000</v>
      </c>
      <c r="H26" s="124">
        <f>BINUANG!Q113</f>
        <v>139448000</v>
      </c>
      <c r="I26" s="124">
        <f>BINUANG!Q148</f>
        <v>40640000</v>
      </c>
      <c r="J26" s="608">
        <f t="shared" si="0"/>
        <v>242778000</v>
      </c>
    </row>
    <row r="27" spans="1:11" x14ac:dyDescent="0.2">
      <c r="A27" s="46">
        <v>26</v>
      </c>
      <c r="B27" s="279" t="s">
        <v>79</v>
      </c>
      <c r="C27" s="124">
        <f>TAPANGO!Q12</f>
        <v>13770000</v>
      </c>
      <c r="D27" s="124"/>
      <c r="E27" s="124"/>
      <c r="F27" s="124">
        <f>TAPANGO!Q21</f>
        <v>33492000</v>
      </c>
      <c r="G27" s="124">
        <f>TAPANGO!Q88</f>
        <v>15428000</v>
      </c>
      <c r="H27" s="124">
        <f>TAPANGO!Q113</f>
        <v>139448000</v>
      </c>
      <c r="I27" s="124">
        <f>TAPANGO!Q148</f>
        <v>40640000</v>
      </c>
      <c r="J27" s="608">
        <f t="shared" si="0"/>
        <v>242778000</v>
      </c>
    </row>
    <row r="28" spans="1:11" x14ac:dyDescent="0.2">
      <c r="A28" s="46">
        <v>27</v>
      </c>
      <c r="B28" s="279" t="s">
        <v>78</v>
      </c>
      <c r="C28" s="124">
        <f>TUTAR!Q12</f>
        <v>13770000</v>
      </c>
      <c r="D28" s="124"/>
      <c r="E28" s="124"/>
      <c r="F28" s="124">
        <f>TUTAR!Q21</f>
        <v>33492000</v>
      </c>
      <c r="G28" s="124">
        <f>TUTAR!Q88</f>
        <v>15428000</v>
      </c>
      <c r="H28" s="124">
        <f>TUTAR!Q113</f>
        <v>139448000</v>
      </c>
      <c r="I28" s="124">
        <f>TUTAR!Q148</f>
        <v>40640000</v>
      </c>
      <c r="J28" s="608">
        <f t="shared" si="0"/>
        <v>242778000</v>
      </c>
    </row>
    <row r="29" spans="1:11" x14ac:dyDescent="0.2">
      <c r="A29" s="46">
        <v>28</v>
      </c>
      <c r="B29" s="279" t="s">
        <v>202</v>
      </c>
      <c r="C29" s="124">
        <f>MTNGA!Q12</f>
        <v>13770000</v>
      </c>
      <c r="D29" s="124"/>
      <c r="E29" s="124"/>
      <c r="F29" s="124">
        <f>MTNGA!Q21</f>
        <v>33492000</v>
      </c>
      <c r="G29" s="124">
        <f>MTNGA!Q88</f>
        <v>15428000</v>
      </c>
      <c r="H29" s="124">
        <f>MTNGA!Q113</f>
        <v>139448000</v>
      </c>
      <c r="I29" s="124">
        <f>MTNGA!Q148</f>
        <v>40640000</v>
      </c>
      <c r="J29" s="608">
        <f t="shared" si="0"/>
        <v>242778000</v>
      </c>
    </row>
    <row r="30" spans="1:11" x14ac:dyDescent="0.2">
      <c r="A30" s="46">
        <v>29</v>
      </c>
      <c r="B30" s="279" t="s">
        <v>269</v>
      </c>
      <c r="C30" s="124">
        <f>MAPILLI!Q12</f>
        <v>6200000</v>
      </c>
      <c r="D30" s="124"/>
      <c r="E30" s="124"/>
      <c r="F30" s="124"/>
      <c r="G30" s="124">
        <f>MAPILLI!Q21</f>
        <v>4682000</v>
      </c>
      <c r="H30" s="124">
        <f>MAPILLI!Q40</f>
        <v>87240000</v>
      </c>
      <c r="I30" s="124"/>
      <c r="J30" s="608">
        <f t="shared" si="0"/>
        <v>98122000</v>
      </c>
    </row>
    <row r="31" spans="1:11" x14ac:dyDescent="0.2">
      <c r="A31" s="46"/>
      <c r="B31" s="279" t="s">
        <v>204</v>
      </c>
      <c r="C31" s="124">
        <f>SUM(C2:C30)</f>
        <v>35842809000</v>
      </c>
      <c r="D31" s="124">
        <f t="shared" ref="D31:I31" si="1">SUM(D2:D30)</f>
        <v>4389036000</v>
      </c>
      <c r="E31" s="124">
        <f t="shared" si="1"/>
        <v>114541000</v>
      </c>
      <c r="F31" s="124">
        <f t="shared" si="1"/>
        <v>1915261000</v>
      </c>
      <c r="G31" s="124">
        <f t="shared" si="1"/>
        <v>1985621000</v>
      </c>
      <c r="H31" s="124">
        <f>SUM(H2:H30)</f>
        <v>5382331000</v>
      </c>
      <c r="I31" s="124">
        <f t="shared" si="1"/>
        <v>3265461000</v>
      </c>
      <c r="J31" s="608">
        <f>SUM(J2:J30)</f>
        <v>52895060000</v>
      </c>
    </row>
    <row r="32" spans="1:11" x14ac:dyDescent="0.2">
      <c r="A32" s="46"/>
      <c r="B32" s="279" t="s">
        <v>676</v>
      </c>
      <c r="C32" s="281">
        <f>'POLRES (2)'!Q12</f>
        <v>35842809000</v>
      </c>
      <c r="D32" s="281">
        <f>'POLRES (2)'!Q135</f>
        <v>4389036000</v>
      </c>
      <c r="E32" s="281">
        <f>'POLRES (2)'!Q294</f>
        <v>114541000</v>
      </c>
      <c r="F32" s="281">
        <f>'POLRES (2)'!Q341</f>
        <v>1915261000</v>
      </c>
      <c r="G32" s="281">
        <f>'POLRES (2)'!Q641</f>
        <v>1985621000</v>
      </c>
      <c r="H32" s="281">
        <f>'POLRES (2)'!Q839</f>
        <v>5382331000</v>
      </c>
      <c r="I32" s="281">
        <f>'POLRES (2)'!Q1318</f>
        <v>3265461000</v>
      </c>
      <c r="J32" s="608">
        <f>SUM(C32:I32)</f>
        <v>52895060000</v>
      </c>
      <c r="K32" s="83"/>
    </row>
    <row r="33" spans="1:10" x14ac:dyDescent="0.2">
      <c r="A33" s="46"/>
      <c r="B33" s="279" t="s">
        <v>203</v>
      </c>
      <c r="C33" s="226">
        <f>C32-C31</f>
        <v>0</v>
      </c>
      <c r="D33" s="226">
        <f t="shared" ref="D33:G33" si="2">D32-D31</f>
        <v>0</v>
      </c>
      <c r="E33" s="226">
        <f t="shared" si="2"/>
        <v>0</v>
      </c>
      <c r="F33" s="226">
        <f t="shared" si="2"/>
        <v>0</v>
      </c>
      <c r="G33" s="226">
        <f t="shared" si="2"/>
        <v>0</v>
      </c>
      <c r="H33" s="226">
        <f>H32-H31</f>
        <v>0</v>
      </c>
      <c r="I33" s="226">
        <f>I32-I31</f>
        <v>0</v>
      </c>
      <c r="J33" s="609">
        <f t="shared" ref="J33" si="3">J32-J31</f>
        <v>0</v>
      </c>
    </row>
    <row r="34" spans="1:10" x14ac:dyDescent="0.2">
      <c r="C34" s="123"/>
      <c r="D34" s="123"/>
      <c r="E34" s="123"/>
      <c r="F34" s="123"/>
      <c r="G34" s="123"/>
      <c r="H34" s="123"/>
      <c r="I34" s="123"/>
      <c r="J34" s="610"/>
    </row>
    <row r="35" spans="1:10" ht="15" x14ac:dyDescent="0.35">
      <c r="C35" s="227"/>
      <c r="D35" s="236"/>
      <c r="E35" s="123"/>
      <c r="F35" s="123"/>
      <c r="G35" s="228"/>
      <c r="H35" s="228"/>
      <c r="I35" s="230"/>
      <c r="J35" s="611"/>
    </row>
    <row r="36" spans="1:10" ht="15" x14ac:dyDescent="0.35">
      <c r="C36" s="123"/>
      <c r="D36" s="231"/>
      <c r="E36" s="123"/>
      <c r="F36" s="123"/>
      <c r="G36" s="228"/>
      <c r="H36" s="229"/>
      <c r="I36" s="230"/>
      <c r="J36" s="611"/>
    </row>
    <row r="37" spans="1:10" ht="15" x14ac:dyDescent="0.35">
      <c r="F37" s="224"/>
      <c r="H37" s="232"/>
      <c r="I37" s="230"/>
      <c r="J37" s="612"/>
    </row>
    <row r="38" spans="1:10" x14ac:dyDescent="0.2">
      <c r="I38" s="223"/>
      <c r="J38" s="613"/>
    </row>
    <row r="39" spans="1:10" x14ac:dyDescent="0.2">
      <c r="E39" s="83"/>
      <c r="H39" s="225"/>
      <c r="I39" s="83"/>
    </row>
    <row r="40" spans="1:10" x14ac:dyDescent="0.2">
      <c r="D40" s="83"/>
    </row>
  </sheetData>
  <pageMargins left="0.7" right="0.7" top="0.75" bottom="0.75" header="0.3" footer="0.3"/>
  <pageSetup paperSize="5" scale="7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7"/>
  <sheetViews>
    <sheetView topLeftCell="A43" workbookViewId="0">
      <selection activeCell="J68" sqref="J68"/>
    </sheetView>
  </sheetViews>
  <sheetFormatPr defaultRowHeight="12.75" x14ac:dyDescent="0.2"/>
  <cols>
    <col min="3" max="3" width="14.28515625" customWidth="1"/>
    <col min="16" max="16" width="11.28515625" bestFit="1" customWidth="1"/>
    <col min="17" max="17" width="18.85546875" bestFit="1" customWidth="1"/>
  </cols>
  <sheetData>
    <row r="1" spans="1:18" s="181" customFormat="1" x14ac:dyDescent="0.2">
      <c r="A1" s="178" t="s">
        <v>59</v>
      </c>
      <c r="B1" s="177" t="s">
        <v>60</v>
      </c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88"/>
      <c r="O1" s="188"/>
      <c r="P1" s="188"/>
      <c r="Q1" s="189">
        <f t="shared" ref="Q1:Q6" si="0">Q2</f>
        <v>1118400000</v>
      </c>
    </row>
    <row r="2" spans="1:18" x14ac:dyDescent="0.2">
      <c r="A2" s="168">
        <v>3128</v>
      </c>
      <c r="B2" s="166" t="s">
        <v>433</v>
      </c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93"/>
      <c r="O2" s="193"/>
      <c r="P2" s="193"/>
      <c r="Q2" s="194">
        <f t="shared" si="0"/>
        <v>1118400000</v>
      </c>
    </row>
    <row r="3" spans="1:18" s="181" customFormat="1" x14ac:dyDescent="0.2">
      <c r="A3" s="183" t="s">
        <v>326</v>
      </c>
      <c r="B3" s="184" t="s">
        <v>294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202">
        <v>12</v>
      </c>
      <c r="O3" s="202" t="s">
        <v>234</v>
      </c>
      <c r="P3" s="202"/>
      <c r="Q3" s="203">
        <f t="shared" si="0"/>
        <v>1118400000</v>
      </c>
    </row>
    <row r="4" spans="1:18" x14ac:dyDescent="0.2">
      <c r="A4" s="60" t="s">
        <v>51</v>
      </c>
      <c r="B4" s="253" t="s">
        <v>52</v>
      </c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46"/>
      <c r="O4" s="46"/>
      <c r="P4" s="46"/>
      <c r="Q4" s="23">
        <f t="shared" si="0"/>
        <v>1118400000</v>
      </c>
    </row>
    <row r="5" spans="1:18" x14ac:dyDescent="0.2">
      <c r="A5" s="128" t="s">
        <v>142</v>
      </c>
      <c r="B5" s="329" t="s">
        <v>143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128"/>
      <c r="O5" s="128"/>
      <c r="P5" s="128"/>
      <c r="Q5" s="64">
        <f t="shared" si="0"/>
        <v>1118400000</v>
      </c>
    </row>
    <row r="6" spans="1:18" ht="15" x14ac:dyDescent="0.35">
      <c r="A6" s="51">
        <v>521119</v>
      </c>
      <c r="B6" s="1056" t="s">
        <v>56</v>
      </c>
      <c r="C6" s="1057"/>
      <c r="D6" s="1057"/>
      <c r="E6" s="1057"/>
      <c r="F6" s="1057"/>
      <c r="G6" s="1057"/>
      <c r="H6" s="1057"/>
      <c r="I6" s="1057"/>
      <c r="J6" s="1057"/>
      <c r="K6" s="1057"/>
      <c r="L6" s="1057"/>
      <c r="M6" s="5"/>
      <c r="N6" s="6"/>
      <c r="O6" s="6"/>
      <c r="P6" s="6"/>
      <c r="Q6" s="13">
        <f t="shared" si="0"/>
        <v>1118400000</v>
      </c>
      <c r="R6" s="83"/>
    </row>
    <row r="7" spans="1:18" s="129" customFormat="1" x14ac:dyDescent="0.2">
      <c r="A7" s="20"/>
      <c r="B7" s="8" t="s">
        <v>19</v>
      </c>
      <c r="C7" s="18" t="s">
        <v>32</v>
      </c>
      <c r="D7" s="18"/>
      <c r="E7" s="42"/>
      <c r="F7" s="18"/>
      <c r="G7" s="19"/>
      <c r="H7" s="19"/>
      <c r="I7" s="19"/>
      <c r="J7" s="19"/>
      <c r="K7" s="19"/>
      <c r="L7" s="19"/>
      <c r="M7" s="19"/>
      <c r="N7" s="20"/>
      <c r="O7" s="20"/>
      <c r="P7" s="21"/>
      <c r="Q7" s="33">
        <f>Q9+Q56+Q79+Q115+Q123+Q129+Q135</f>
        <v>1118400000</v>
      </c>
      <c r="R7" s="155"/>
    </row>
    <row r="8" spans="1:18" s="129" customFormat="1" ht="18" x14ac:dyDescent="0.25">
      <c r="A8" s="1127" t="s">
        <v>189</v>
      </c>
      <c r="B8" s="1128"/>
      <c r="C8" s="1128"/>
      <c r="D8" s="1128"/>
      <c r="E8" s="1128"/>
      <c r="F8" s="1128"/>
      <c r="G8" s="1128"/>
      <c r="H8" s="1128"/>
      <c r="I8" s="1128"/>
      <c r="J8" s="1128"/>
      <c r="K8" s="1128"/>
      <c r="L8" s="1128"/>
      <c r="M8" s="1128"/>
      <c r="N8" s="1128"/>
      <c r="O8" s="1128"/>
      <c r="P8" s="1128"/>
      <c r="Q8" s="1129"/>
      <c r="R8" s="155"/>
    </row>
    <row r="9" spans="1:18" s="129" customFormat="1" ht="18" x14ac:dyDescent="0.25">
      <c r="A9" s="340"/>
      <c r="B9" s="339"/>
      <c r="C9" s="339"/>
      <c r="D9" s="339"/>
      <c r="E9" s="340"/>
      <c r="F9" s="339"/>
      <c r="G9" s="339"/>
      <c r="H9" s="339"/>
      <c r="I9" s="339"/>
      <c r="J9" s="339"/>
      <c r="K9" s="339"/>
      <c r="L9" s="339"/>
      <c r="M9" s="339"/>
      <c r="N9" s="340"/>
      <c r="O9" s="340"/>
      <c r="P9" s="340"/>
      <c r="Q9" s="341">
        <f>Q10+Q15+Q19+Q25+Q31+Q36+Q41+Q46+Q51</f>
        <v>385272000</v>
      </c>
      <c r="R9" s="155"/>
    </row>
    <row r="10" spans="1:18" s="54" customFormat="1" ht="15" customHeight="1" x14ac:dyDescent="0.2">
      <c r="A10" s="335"/>
      <c r="B10" s="93"/>
      <c r="C10" s="336" t="s">
        <v>479</v>
      </c>
      <c r="D10" s="336"/>
      <c r="E10" s="71"/>
      <c r="F10" s="336"/>
      <c r="G10" s="337"/>
      <c r="H10" s="337"/>
      <c r="I10" s="337"/>
      <c r="J10" s="337"/>
      <c r="K10" s="337"/>
      <c r="L10" s="337"/>
      <c r="M10" s="337"/>
      <c r="N10" s="335"/>
      <c r="O10" s="335"/>
      <c r="P10" s="338"/>
      <c r="Q10" s="106">
        <f>SUM(Q11:Q13)</f>
        <v>4412000</v>
      </c>
    </row>
    <row r="11" spans="1:18" s="54" customFormat="1" ht="15" customHeight="1" x14ac:dyDescent="0.2">
      <c r="A11" s="20"/>
      <c r="B11" s="5"/>
      <c r="C11" s="18" t="s">
        <v>469</v>
      </c>
      <c r="D11" s="18" t="s">
        <v>9</v>
      </c>
      <c r="E11" s="19">
        <v>6</v>
      </c>
      <c r="F11" s="19" t="s">
        <v>470</v>
      </c>
      <c r="G11" s="19">
        <v>7</v>
      </c>
      <c r="H11" s="19" t="s">
        <v>471</v>
      </c>
      <c r="I11" s="19">
        <v>2</v>
      </c>
      <c r="J11" s="332" t="s">
        <v>14</v>
      </c>
      <c r="K11" s="1137"/>
      <c r="L11" s="1137"/>
      <c r="M11" s="18"/>
      <c r="N11" s="20">
        <f>E11*G11*I11</f>
        <v>84</v>
      </c>
      <c r="O11" s="330" t="s">
        <v>16</v>
      </c>
      <c r="P11" s="21">
        <v>25000</v>
      </c>
      <c r="Q11" s="33">
        <f>N11*P11</f>
        <v>2100000</v>
      </c>
    </row>
    <row r="12" spans="1:18" s="54" customFormat="1" ht="15" customHeight="1" x14ac:dyDescent="0.2">
      <c r="A12" s="20"/>
      <c r="B12" s="5"/>
      <c r="C12" s="18" t="s">
        <v>472</v>
      </c>
      <c r="D12" s="18" t="s">
        <v>9</v>
      </c>
      <c r="E12" s="19">
        <v>2</v>
      </c>
      <c r="F12" s="19" t="s">
        <v>473</v>
      </c>
      <c r="G12" s="19"/>
      <c r="H12" s="19"/>
      <c r="I12" s="19"/>
      <c r="J12" s="332"/>
      <c r="K12" s="1137"/>
      <c r="L12" s="1137"/>
      <c r="M12" s="18"/>
      <c r="N12" s="20">
        <v>2</v>
      </c>
      <c r="O12" s="286" t="s">
        <v>21</v>
      </c>
      <c r="P12" s="21">
        <v>421000</v>
      </c>
      <c r="Q12" s="33">
        <f t="shared" ref="Q12:Q13" si="1">N12*P12</f>
        <v>842000</v>
      </c>
    </row>
    <row r="13" spans="1:18" s="54" customFormat="1" ht="15" customHeight="1" x14ac:dyDescent="0.2">
      <c r="A13" s="20"/>
      <c r="B13" s="5"/>
      <c r="C13" s="18" t="s">
        <v>474</v>
      </c>
      <c r="D13" s="18" t="s">
        <v>9</v>
      </c>
      <c r="E13" s="19">
        <v>10</v>
      </c>
      <c r="F13" s="19" t="s">
        <v>475</v>
      </c>
      <c r="G13" s="19">
        <v>7</v>
      </c>
      <c r="H13" s="19" t="str">
        <f>H11</f>
        <v>Hr x</v>
      </c>
      <c r="I13" s="19">
        <v>2</v>
      </c>
      <c r="J13" s="332" t="s">
        <v>14</v>
      </c>
      <c r="K13" s="1137"/>
      <c r="L13" s="1137"/>
      <c r="M13" s="18"/>
      <c r="N13" s="20">
        <f>E13*G13*I13</f>
        <v>140</v>
      </c>
      <c r="O13" s="286" t="s">
        <v>476</v>
      </c>
      <c r="P13" s="21">
        <v>10500</v>
      </c>
      <c r="Q13" s="33">
        <f t="shared" si="1"/>
        <v>1470000</v>
      </c>
    </row>
    <row r="14" spans="1:18" s="54" customFormat="1" ht="15" customHeight="1" x14ac:dyDescent="0.2">
      <c r="A14" s="20"/>
      <c r="B14" s="5"/>
      <c r="C14" s="18"/>
      <c r="D14" s="18"/>
      <c r="E14" s="19"/>
      <c r="F14" s="19"/>
      <c r="G14" s="19"/>
      <c r="H14" s="19"/>
      <c r="I14" s="19"/>
      <c r="J14" s="332"/>
      <c r="K14" s="331"/>
      <c r="L14" s="331"/>
      <c r="M14" s="18"/>
      <c r="N14" s="20"/>
      <c r="O14" s="286"/>
      <c r="P14" s="21"/>
      <c r="Q14" s="33"/>
    </row>
    <row r="15" spans="1:18" s="54" customFormat="1" ht="15" customHeight="1" x14ac:dyDescent="0.2">
      <c r="A15" s="20"/>
      <c r="B15" s="5"/>
      <c r="C15" s="18" t="s">
        <v>480</v>
      </c>
      <c r="D15" s="18"/>
      <c r="E15" s="71"/>
      <c r="F15" s="18"/>
      <c r="G15" s="19"/>
      <c r="H15" s="19"/>
      <c r="I15" s="19"/>
      <c r="J15" s="332"/>
      <c r="K15" s="19"/>
      <c r="L15" s="19"/>
      <c r="M15" s="19"/>
      <c r="N15" s="20"/>
      <c r="O15" s="286"/>
      <c r="P15" s="21"/>
      <c r="Q15" s="7">
        <f>SUM(Q16:Q17)</f>
        <v>108000000</v>
      </c>
    </row>
    <row r="16" spans="1:18" s="54" customFormat="1" ht="15" customHeight="1" x14ac:dyDescent="0.2">
      <c r="A16" s="20"/>
      <c r="B16" s="5"/>
      <c r="C16" s="18" t="s">
        <v>469</v>
      </c>
      <c r="D16" s="18" t="s">
        <v>9</v>
      </c>
      <c r="E16" s="19">
        <v>60</v>
      </c>
      <c r="F16" s="19" t="s">
        <v>470</v>
      </c>
      <c r="G16" s="19">
        <v>60</v>
      </c>
      <c r="H16" s="19" t="s">
        <v>471</v>
      </c>
      <c r="I16" s="19">
        <v>1</v>
      </c>
      <c r="J16" s="332" t="s">
        <v>14</v>
      </c>
      <c r="K16" s="1137"/>
      <c r="L16" s="1137"/>
      <c r="M16" s="18"/>
      <c r="N16" s="20">
        <f>E16*G16*I16</f>
        <v>3600</v>
      </c>
      <c r="O16" s="330" t="s">
        <v>16</v>
      </c>
      <c r="P16" s="21">
        <v>15000</v>
      </c>
      <c r="Q16" s="33">
        <f>N16*P16</f>
        <v>54000000</v>
      </c>
    </row>
    <row r="17" spans="1:17" s="54" customFormat="1" ht="15" customHeight="1" x14ac:dyDescent="0.2">
      <c r="A17" s="20"/>
      <c r="B17" s="5"/>
      <c r="C17" s="18" t="s">
        <v>477</v>
      </c>
      <c r="D17" s="18" t="s">
        <v>9</v>
      </c>
      <c r="E17" s="19">
        <v>60</v>
      </c>
      <c r="F17" s="19" t="s">
        <v>470</v>
      </c>
      <c r="G17" s="19">
        <v>60</v>
      </c>
      <c r="H17" s="19" t="str">
        <f>H16</f>
        <v>Hr x</v>
      </c>
      <c r="I17" s="19">
        <v>1</v>
      </c>
      <c r="J17" s="332" t="s">
        <v>14</v>
      </c>
      <c r="K17" s="1137"/>
      <c r="L17" s="1137"/>
      <c r="M17" s="18"/>
      <c r="N17" s="20">
        <f>E17*G17*I17</f>
        <v>3600</v>
      </c>
      <c r="O17" s="330" t="s">
        <v>16</v>
      </c>
      <c r="P17" s="21">
        <v>15000</v>
      </c>
      <c r="Q17" s="33">
        <f>N17*P17</f>
        <v>54000000</v>
      </c>
    </row>
    <row r="18" spans="1:17" s="54" customFormat="1" ht="15" customHeight="1" x14ac:dyDescent="0.2">
      <c r="A18" s="20"/>
      <c r="B18" s="5"/>
      <c r="C18" s="18"/>
      <c r="D18" s="5"/>
      <c r="E18" s="42"/>
      <c r="F18" s="18"/>
      <c r="G18" s="19"/>
      <c r="H18" s="19"/>
      <c r="I18" s="19"/>
      <c r="J18" s="19"/>
      <c r="K18" s="19"/>
      <c r="L18" s="19"/>
      <c r="M18" s="19"/>
      <c r="N18" s="20"/>
      <c r="O18" s="20"/>
      <c r="P18" s="21"/>
      <c r="Q18" s="33"/>
    </row>
    <row r="19" spans="1:17" ht="15" customHeight="1" x14ac:dyDescent="0.2">
      <c r="A19" s="1"/>
      <c r="B19" s="5"/>
      <c r="C19" s="5" t="s">
        <v>481</v>
      </c>
      <c r="D19" s="15"/>
      <c r="E19" s="71"/>
      <c r="F19" s="5"/>
      <c r="G19" s="327"/>
      <c r="H19" s="327"/>
      <c r="I19" s="327"/>
      <c r="J19" s="327"/>
      <c r="K19" s="327"/>
      <c r="L19" s="327"/>
      <c r="M19" s="327"/>
      <c r="N19" s="1"/>
      <c r="O19" s="1"/>
      <c r="P19" s="14"/>
      <c r="Q19" s="7">
        <f>SUM(Q20:Q23)</f>
        <v>91200000</v>
      </c>
    </row>
    <row r="20" spans="1:17" ht="15" customHeight="1" x14ac:dyDescent="0.2">
      <c r="A20" s="72"/>
      <c r="B20" s="5"/>
      <c r="C20" s="9" t="s">
        <v>18</v>
      </c>
      <c r="D20" s="5"/>
      <c r="E20" s="5"/>
      <c r="F20" s="5" t="s">
        <v>9</v>
      </c>
      <c r="G20" s="327">
        <v>60</v>
      </c>
      <c r="H20" s="327" t="s">
        <v>10</v>
      </c>
      <c r="I20" s="327" t="s">
        <v>11</v>
      </c>
      <c r="J20" s="327">
        <v>16</v>
      </c>
      <c r="K20" s="327" t="s">
        <v>12</v>
      </c>
      <c r="L20" s="5" t="s">
        <v>14</v>
      </c>
      <c r="M20" s="327"/>
      <c r="N20" s="1">
        <f t="shared" ref="N20:N23" si="2">G20*J20</f>
        <v>960</v>
      </c>
      <c r="O20" s="1" t="s">
        <v>478</v>
      </c>
      <c r="P20" s="14">
        <v>32000</v>
      </c>
      <c r="Q20" s="7">
        <f t="shared" ref="Q20:Q23" si="3">N20*P20</f>
        <v>30720000</v>
      </c>
    </row>
    <row r="21" spans="1:17" ht="15" customHeight="1" x14ac:dyDescent="0.2">
      <c r="A21" s="72"/>
      <c r="B21" s="5"/>
      <c r="C21" s="9" t="s">
        <v>27</v>
      </c>
      <c r="D21" s="5"/>
      <c r="E21" s="5"/>
      <c r="F21" s="5" t="s">
        <v>9</v>
      </c>
      <c r="G21" s="327">
        <f>G20</f>
        <v>60</v>
      </c>
      <c r="H21" s="327" t="s">
        <v>10</v>
      </c>
      <c r="I21" s="327" t="s">
        <v>11</v>
      </c>
      <c r="J21" s="327">
        <v>16</v>
      </c>
      <c r="K21" s="327" t="s">
        <v>12</v>
      </c>
      <c r="L21" s="5" t="s">
        <v>14</v>
      </c>
      <c r="M21" s="327"/>
      <c r="N21" s="1">
        <f t="shared" si="2"/>
        <v>960</v>
      </c>
      <c r="O21" s="1" t="s">
        <v>478</v>
      </c>
      <c r="P21" s="14">
        <v>6000</v>
      </c>
      <c r="Q21" s="7">
        <f t="shared" si="3"/>
        <v>5760000</v>
      </c>
    </row>
    <row r="22" spans="1:17" ht="15" customHeight="1" x14ac:dyDescent="0.2">
      <c r="A22" s="1"/>
      <c r="B22" s="8"/>
      <c r="C22" s="9" t="s">
        <v>148</v>
      </c>
      <c r="D22" s="5"/>
      <c r="E22" s="5"/>
      <c r="F22" s="5" t="s">
        <v>9</v>
      </c>
      <c r="G22" s="327">
        <f t="shared" ref="G22:G23" si="4">G21</f>
        <v>60</v>
      </c>
      <c r="H22" s="327" t="s">
        <v>10</v>
      </c>
      <c r="I22" s="327" t="s">
        <v>11</v>
      </c>
      <c r="J22" s="327">
        <v>16</v>
      </c>
      <c r="K22" s="327" t="s">
        <v>12</v>
      </c>
      <c r="L22" s="5" t="s">
        <v>14</v>
      </c>
      <c r="M22" s="327"/>
      <c r="N22" s="1">
        <f t="shared" si="2"/>
        <v>960</v>
      </c>
      <c r="O22" s="1" t="s">
        <v>478</v>
      </c>
      <c r="P22" s="14">
        <v>6000</v>
      </c>
      <c r="Q22" s="7">
        <f t="shared" si="3"/>
        <v>5760000</v>
      </c>
    </row>
    <row r="23" spans="1:17" ht="15" customHeight="1" x14ac:dyDescent="0.2">
      <c r="A23" s="1"/>
      <c r="B23" s="8"/>
      <c r="C23" s="9" t="s">
        <v>149</v>
      </c>
      <c r="D23" s="5"/>
      <c r="E23" s="5"/>
      <c r="F23" s="5" t="s">
        <v>9</v>
      </c>
      <c r="G23" s="327">
        <f t="shared" si="4"/>
        <v>60</v>
      </c>
      <c r="H23" s="327" t="s">
        <v>10</v>
      </c>
      <c r="I23" s="327" t="s">
        <v>11</v>
      </c>
      <c r="J23" s="327">
        <v>16</v>
      </c>
      <c r="K23" s="327" t="s">
        <v>12</v>
      </c>
      <c r="L23" s="5" t="s">
        <v>14</v>
      </c>
      <c r="M23" s="327"/>
      <c r="N23" s="1">
        <f t="shared" si="2"/>
        <v>960</v>
      </c>
      <c r="O23" s="1" t="s">
        <v>478</v>
      </c>
      <c r="P23" s="14">
        <v>51000</v>
      </c>
      <c r="Q23" s="7">
        <f t="shared" si="3"/>
        <v>48960000</v>
      </c>
    </row>
    <row r="24" spans="1:17" ht="15" customHeight="1" x14ac:dyDescent="0.2">
      <c r="A24" s="1"/>
      <c r="B24" s="5"/>
      <c r="C24" s="9"/>
      <c r="D24" s="5"/>
      <c r="E24" s="5"/>
      <c r="F24" s="5"/>
      <c r="G24" s="327"/>
      <c r="H24" s="327"/>
      <c r="I24" s="327"/>
      <c r="J24" s="327"/>
      <c r="K24" s="327"/>
      <c r="L24" s="5"/>
      <c r="M24" s="327"/>
      <c r="N24" s="1"/>
      <c r="O24" s="1"/>
      <c r="P24" s="14"/>
      <c r="Q24" s="7"/>
    </row>
    <row r="25" spans="1:17" ht="15" customHeight="1" x14ac:dyDescent="0.2">
      <c r="A25" s="1"/>
      <c r="B25" s="5"/>
      <c r="C25" s="5" t="s">
        <v>482</v>
      </c>
      <c r="D25" s="15"/>
      <c r="E25" s="71"/>
      <c r="F25" s="93"/>
      <c r="G25" s="327"/>
      <c r="H25" s="327"/>
      <c r="I25" s="327"/>
      <c r="J25" s="327"/>
      <c r="K25" s="327"/>
      <c r="L25" s="327"/>
      <c r="M25" s="327"/>
      <c r="N25" s="1"/>
      <c r="O25" s="1"/>
      <c r="P25" s="14"/>
      <c r="Q25" s="7">
        <f>SUM(Q26:Q29)</f>
        <v>38000000</v>
      </c>
    </row>
    <row r="26" spans="1:17" ht="15" customHeight="1" x14ac:dyDescent="0.2">
      <c r="A26" s="35"/>
      <c r="B26" s="56"/>
      <c r="C26" s="9" t="s">
        <v>18</v>
      </c>
      <c r="D26" s="5"/>
      <c r="E26" s="5"/>
      <c r="F26" s="5" t="s">
        <v>9</v>
      </c>
      <c r="G26" s="327">
        <v>40</v>
      </c>
      <c r="H26" s="327" t="s">
        <v>10</v>
      </c>
      <c r="I26" s="327" t="s">
        <v>11</v>
      </c>
      <c r="J26" s="327">
        <v>10</v>
      </c>
      <c r="K26" s="327" t="s">
        <v>12</v>
      </c>
      <c r="L26" s="5" t="s">
        <v>14</v>
      </c>
      <c r="M26" s="327"/>
      <c r="N26" s="1">
        <f t="shared" ref="N26:N29" si="5">G26*J26</f>
        <v>400</v>
      </c>
      <c r="O26" s="1" t="s">
        <v>478</v>
      </c>
      <c r="P26" s="14">
        <v>32000</v>
      </c>
      <c r="Q26" s="7">
        <f t="shared" ref="Q26:Q29" si="6">N26*P26</f>
        <v>12800000</v>
      </c>
    </row>
    <row r="27" spans="1:17" ht="15" customHeight="1" x14ac:dyDescent="0.2">
      <c r="A27" s="1"/>
      <c r="B27" s="327"/>
      <c r="C27" s="9" t="s">
        <v>27</v>
      </c>
      <c r="D27" s="5"/>
      <c r="E27" s="5"/>
      <c r="F27" s="5" t="s">
        <v>9</v>
      </c>
      <c r="G27" s="327">
        <f>G26</f>
        <v>40</v>
      </c>
      <c r="H27" s="327" t="s">
        <v>10</v>
      </c>
      <c r="I27" s="327" t="s">
        <v>11</v>
      </c>
      <c r="J27" s="327">
        <v>10</v>
      </c>
      <c r="K27" s="327" t="s">
        <v>12</v>
      </c>
      <c r="L27" s="5" t="s">
        <v>14</v>
      </c>
      <c r="M27" s="327"/>
      <c r="N27" s="1">
        <f t="shared" si="5"/>
        <v>400</v>
      </c>
      <c r="O27" s="1" t="s">
        <v>478</v>
      </c>
      <c r="P27" s="14">
        <v>6000</v>
      </c>
      <c r="Q27" s="7">
        <f t="shared" si="6"/>
        <v>2400000</v>
      </c>
    </row>
    <row r="28" spans="1:17" ht="15" customHeight="1" x14ac:dyDescent="0.2">
      <c r="A28" s="1"/>
      <c r="B28" s="327"/>
      <c r="C28" s="9" t="s">
        <v>148</v>
      </c>
      <c r="D28" s="5"/>
      <c r="E28" s="5"/>
      <c r="F28" s="5" t="s">
        <v>9</v>
      </c>
      <c r="G28" s="327">
        <f t="shared" ref="G28:G29" si="7">G27</f>
        <v>40</v>
      </c>
      <c r="H28" s="327" t="s">
        <v>10</v>
      </c>
      <c r="I28" s="327" t="s">
        <v>11</v>
      </c>
      <c r="J28" s="327">
        <v>10</v>
      </c>
      <c r="K28" s="327" t="s">
        <v>12</v>
      </c>
      <c r="L28" s="5" t="s">
        <v>14</v>
      </c>
      <c r="M28" s="327"/>
      <c r="N28" s="1">
        <f t="shared" si="5"/>
        <v>400</v>
      </c>
      <c r="O28" s="1" t="s">
        <v>478</v>
      </c>
      <c r="P28" s="14">
        <v>6000</v>
      </c>
      <c r="Q28" s="7">
        <f t="shared" si="6"/>
        <v>2400000</v>
      </c>
    </row>
    <row r="29" spans="1:17" ht="15" customHeight="1" x14ac:dyDescent="0.2">
      <c r="A29" s="1"/>
      <c r="B29" s="327"/>
      <c r="C29" s="9" t="s">
        <v>149</v>
      </c>
      <c r="D29" s="5"/>
      <c r="E29" s="5"/>
      <c r="F29" s="5" t="s">
        <v>9</v>
      </c>
      <c r="G29" s="327">
        <f t="shared" si="7"/>
        <v>40</v>
      </c>
      <c r="H29" s="327" t="s">
        <v>10</v>
      </c>
      <c r="I29" s="327" t="s">
        <v>11</v>
      </c>
      <c r="J29" s="327">
        <v>10</v>
      </c>
      <c r="K29" s="327" t="s">
        <v>12</v>
      </c>
      <c r="L29" s="5" t="s">
        <v>14</v>
      </c>
      <c r="M29" s="327"/>
      <c r="N29" s="1">
        <f t="shared" si="5"/>
        <v>400</v>
      </c>
      <c r="O29" s="1" t="s">
        <v>478</v>
      </c>
      <c r="P29" s="14">
        <v>51000</v>
      </c>
      <c r="Q29" s="7">
        <f t="shared" si="6"/>
        <v>20400000</v>
      </c>
    </row>
    <row r="30" spans="1:17" ht="15" customHeight="1" x14ac:dyDescent="0.2">
      <c r="A30" s="1"/>
      <c r="B30" s="5"/>
      <c r="C30" s="9"/>
      <c r="D30" s="5"/>
      <c r="E30" s="5"/>
      <c r="F30" s="5"/>
      <c r="G30" s="327"/>
      <c r="H30" s="327"/>
      <c r="I30" s="327"/>
      <c r="J30" s="327"/>
      <c r="K30" s="327"/>
      <c r="L30" s="5"/>
      <c r="M30" s="327"/>
      <c r="N30" s="1"/>
      <c r="O30" s="1"/>
      <c r="P30" s="14"/>
      <c r="Q30" s="7"/>
    </row>
    <row r="31" spans="1:17" ht="15" customHeight="1" x14ac:dyDescent="0.2">
      <c r="A31" s="1"/>
      <c r="B31" s="5"/>
      <c r="C31" s="5" t="s">
        <v>483</v>
      </c>
      <c r="D31" s="15"/>
      <c r="E31" s="71"/>
      <c r="F31" s="93"/>
      <c r="G31" s="327"/>
      <c r="H31" s="327"/>
      <c r="I31" s="327"/>
      <c r="J31" s="327"/>
      <c r="K31" s="327"/>
      <c r="L31" s="327"/>
      <c r="M31" s="327"/>
      <c r="N31" s="1"/>
      <c r="O31" s="1"/>
      <c r="P31" s="14"/>
      <c r="Q31" s="7">
        <f>SUM(Q32:Q34)</f>
        <v>33000000</v>
      </c>
    </row>
    <row r="32" spans="1:17" ht="15" customHeight="1" x14ac:dyDescent="0.2">
      <c r="A32" s="35"/>
      <c r="B32" s="56"/>
      <c r="C32" s="9" t="s">
        <v>18</v>
      </c>
      <c r="D32" s="5"/>
      <c r="E32" s="5"/>
      <c r="F32" s="5" t="s">
        <v>9</v>
      </c>
      <c r="G32" s="327">
        <v>30</v>
      </c>
      <c r="H32" s="327" t="s">
        <v>10</v>
      </c>
      <c r="I32" s="327" t="s">
        <v>11</v>
      </c>
      <c r="J32" s="327">
        <v>20</v>
      </c>
      <c r="K32" s="327" t="s">
        <v>12</v>
      </c>
      <c r="L32" s="5" t="s">
        <v>14</v>
      </c>
      <c r="M32" s="327"/>
      <c r="N32" s="1">
        <f t="shared" ref="N32:N34" si="8">G32*J32</f>
        <v>600</v>
      </c>
      <c r="O32" s="1" t="s">
        <v>478</v>
      </c>
      <c r="P32" s="14">
        <v>20000</v>
      </c>
      <c r="Q32" s="7">
        <f t="shared" ref="Q32:Q34" si="9">N32*P32</f>
        <v>12000000</v>
      </c>
    </row>
    <row r="33" spans="1:17" ht="15" customHeight="1" x14ac:dyDescent="0.2">
      <c r="A33" s="1"/>
      <c r="B33" s="327"/>
      <c r="C33" s="9" t="s">
        <v>27</v>
      </c>
      <c r="D33" s="5"/>
      <c r="E33" s="5"/>
      <c r="F33" s="5" t="s">
        <v>9</v>
      </c>
      <c r="G33" s="327">
        <f>G32</f>
        <v>30</v>
      </c>
      <c r="H33" s="327" t="s">
        <v>10</v>
      </c>
      <c r="I33" s="327" t="s">
        <v>11</v>
      </c>
      <c r="J33" s="327">
        <f>J32</f>
        <v>20</v>
      </c>
      <c r="K33" s="327" t="s">
        <v>12</v>
      </c>
      <c r="L33" s="5" t="s">
        <v>14</v>
      </c>
      <c r="M33" s="327"/>
      <c r="N33" s="1">
        <f t="shared" si="8"/>
        <v>600</v>
      </c>
      <c r="O33" s="1" t="s">
        <v>478</v>
      </c>
      <c r="P33" s="14">
        <v>5000</v>
      </c>
      <c r="Q33" s="7">
        <f t="shared" si="9"/>
        <v>3000000</v>
      </c>
    </row>
    <row r="34" spans="1:17" ht="15" customHeight="1" x14ac:dyDescent="0.2">
      <c r="A34" s="1"/>
      <c r="B34" s="327"/>
      <c r="C34" s="9" t="s">
        <v>149</v>
      </c>
      <c r="D34" s="5"/>
      <c r="E34" s="5"/>
      <c r="F34" s="5" t="s">
        <v>9</v>
      </c>
      <c r="G34" s="327">
        <f>G33</f>
        <v>30</v>
      </c>
      <c r="H34" s="327" t="s">
        <v>10</v>
      </c>
      <c r="I34" s="327" t="s">
        <v>11</v>
      </c>
      <c r="J34" s="327">
        <f>J33</f>
        <v>20</v>
      </c>
      <c r="K34" s="327" t="s">
        <v>12</v>
      </c>
      <c r="L34" s="5" t="s">
        <v>14</v>
      </c>
      <c r="M34" s="327"/>
      <c r="N34" s="1">
        <f t="shared" si="8"/>
        <v>600</v>
      </c>
      <c r="O34" s="1" t="s">
        <v>478</v>
      </c>
      <c r="P34" s="14">
        <v>30000</v>
      </c>
      <c r="Q34" s="7">
        <f t="shared" si="9"/>
        <v>18000000</v>
      </c>
    </row>
    <row r="35" spans="1:17" ht="15" customHeight="1" x14ac:dyDescent="0.2">
      <c r="A35" s="1"/>
      <c r="B35" s="8"/>
      <c r="C35" s="9"/>
      <c r="D35" s="5"/>
      <c r="E35" s="5"/>
      <c r="F35" s="5"/>
      <c r="G35" s="327"/>
      <c r="H35" s="327"/>
      <c r="I35" s="327"/>
      <c r="J35" s="327"/>
      <c r="K35" s="327"/>
      <c r="L35" s="5"/>
      <c r="M35" s="327"/>
      <c r="N35" s="1"/>
      <c r="O35" s="1"/>
      <c r="P35" s="14"/>
      <c r="Q35" s="7"/>
    </row>
    <row r="36" spans="1:17" ht="15" customHeight="1" x14ac:dyDescent="0.2">
      <c r="A36" s="1"/>
      <c r="B36" s="5"/>
      <c r="C36" s="5" t="s">
        <v>484</v>
      </c>
      <c r="D36" s="15"/>
      <c r="E36" s="71"/>
      <c r="F36" s="93"/>
      <c r="G36" s="327"/>
      <c r="H36" s="327"/>
      <c r="I36" s="327"/>
      <c r="J36" s="327"/>
      <c r="K36" s="327"/>
      <c r="L36" s="327"/>
      <c r="M36" s="327"/>
      <c r="N36" s="1"/>
      <c r="O36" s="1"/>
      <c r="P36" s="14"/>
      <c r="Q36" s="7">
        <f>SUM(Q37:Q39)</f>
        <v>33000000</v>
      </c>
    </row>
    <row r="37" spans="1:17" ht="15" customHeight="1" x14ac:dyDescent="0.2">
      <c r="A37" s="35"/>
      <c r="B37" s="56"/>
      <c r="C37" s="9" t="s">
        <v>18</v>
      </c>
      <c r="D37" s="5"/>
      <c r="E37" s="5"/>
      <c r="F37" s="5" t="s">
        <v>9</v>
      </c>
      <c r="G37" s="327">
        <v>30</v>
      </c>
      <c r="H37" s="327" t="s">
        <v>10</v>
      </c>
      <c r="I37" s="327" t="s">
        <v>11</v>
      </c>
      <c r="J37" s="327">
        <v>20</v>
      </c>
      <c r="K37" s="327" t="s">
        <v>12</v>
      </c>
      <c r="L37" s="5" t="s">
        <v>14</v>
      </c>
      <c r="M37" s="327"/>
      <c r="N37" s="1">
        <f t="shared" ref="N37:N39" si="10">G37*J37</f>
        <v>600</v>
      </c>
      <c r="O37" s="1" t="s">
        <v>478</v>
      </c>
      <c r="P37" s="14">
        <v>20000</v>
      </c>
      <c r="Q37" s="7">
        <f t="shared" ref="Q37:Q39" si="11">N37*P37</f>
        <v>12000000</v>
      </c>
    </row>
    <row r="38" spans="1:17" ht="15" customHeight="1" x14ac:dyDescent="0.2">
      <c r="A38" s="1"/>
      <c r="B38" s="327"/>
      <c r="C38" s="9" t="s">
        <v>27</v>
      </c>
      <c r="D38" s="5"/>
      <c r="E38" s="5"/>
      <c r="F38" s="5" t="s">
        <v>9</v>
      </c>
      <c r="G38" s="327">
        <f>G37</f>
        <v>30</v>
      </c>
      <c r="H38" s="327" t="s">
        <v>10</v>
      </c>
      <c r="I38" s="327" t="s">
        <v>11</v>
      </c>
      <c r="J38" s="327">
        <f>J37</f>
        <v>20</v>
      </c>
      <c r="K38" s="327" t="s">
        <v>12</v>
      </c>
      <c r="L38" s="5" t="s">
        <v>14</v>
      </c>
      <c r="M38" s="327"/>
      <c r="N38" s="1">
        <f t="shared" si="10"/>
        <v>600</v>
      </c>
      <c r="O38" s="1" t="s">
        <v>478</v>
      </c>
      <c r="P38" s="14">
        <v>5000</v>
      </c>
      <c r="Q38" s="7">
        <f t="shared" si="11"/>
        <v>3000000</v>
      </c>
    </row>
    <row r="39" spans="1:17" ht="15" customHeight="1" x14ac:dyDescent="0.2">
      <c r="A39" s="1"/>
      <c r="B39" s="327"/>
      <c r="C39" s="9" t="s">
        <v>149</v>
      </c>
      <c r="D39" s="5"/>
      <c r="E39" s="5"/>
      <c r="F39" s="5" t="s">
        <v>9</v>
      </c>
      <c r="G39" s="327">
        <f>G38</f>
        <v>30</v>
      </c>
      <c r="H39" s="327" t="s">
        <v>10</v>
      </c>
      <c r="I39" s="327" t="s">
        <v>11</v>
      </c>
      <c r="J39" s="327">
        <f>J38</f>
        <v>20</v>
      </c>
      <c r="K39" s="327" t="s">
        <v>12</v>
      </c>
      <c r="L39" s="5" t="s">
        <v>14</v>
      </c>
      <c r="M39" s="327"/>
      <c r="N39" s="1">
        <f t="shared" si="10"/>
        <v>600</v>
      </c>
      <c r="O39" s="1" t="s">
        <v>478</v>
      </c>
      <c r="P39" s="14">
        <v>30000</v>
      </c>
      <c r="Q39" s="7">
        <f t="shared" si="11"/>
        <v>18000000</v>
      </c>
    </row>
    <row r="40" spans="1:17" ht="15" customHeight="1" x14ac:dyDescent="0.2">
      <c r="A40" s="1"/>
      <c r="B40" s="327"/>
      <c r="C40" s="9"/>
      <c r="D40" s="5"/>
      <c r="E40" s="5"/>
      <c r="F40" s="5"/>
      <c r="G40" s="327"/>
      <c r="H40" s="327"/>
      <c r="I40" s="327"/>
      <c r="J40" s="327"/>
      <c r="K40" s="327"/>
      <c r="L40" s="5"/>
      <c r="M40" s="327"/>
      <c r="N40" s="1"/>
      <c r="O40" s="1"/>
      <c r="P40" s="14"/>
      <c r="Q40" s="7"/>
    </row>
    <row r="41" spans="1:17" ht="15" customHeight="1" x14ac:dyDescent="0.2">
      <c r="A41" s="1"/>
      <c r="B41" s="5"/>
      <c r="C41" s="5" t="s">
        <v>485</v>
      </c>
      <c r="D41" s="15"/>
      <c r="E41" s="71"/>
      <c r="F41" s="93"/>
      <c r="G41" s="327"/>
      <c r="H41" s="327"/>
      <c r="I41" s="327"/>
      <c r="J41" s="327"/>
      <c r="K41" s="327"/>
      <c r="L41" s="327"/>
      <c r="M41" s="327"/>
      <c r="N41" s="1"/>
      <c r="O41" s="1"/>
      <c r="P41" s="14"/>
      <c r="Q41" s="7">
        <f>SUM(Q42:Q44)</f>
        <v>19250000</v>
      </c>
    </row>
    <row r="42" spans="1:17" ht="15" customHeight="1" x14ac:dyDescent="0.2">
      <c r="A42" s="35"/>
      <c r="B42" s="56"/>
      <c r="C42" s="9" t="s">
        <v>18</v>
      </c>
      <c r="D42" s="5"/>
      <c r="E42" s="5"/>
      <c r="F42" s="5" t="s">
        <v>9</v>
      </c>
      <c r="G42" s="327">
        <v>35</v>
      </c>
      <c r="H42" s="327" t="s">
        <v>10</v>
      </c>
      <c r="I42" s="327" t="s">
        <v>11</v>
      </c>
      <c r="J42" s="327">
        <v>10</v>
      </c>
      <c r="K42" s="327" t="s">
        <v>12</v>
      </c>
      <c r="L42" s="5" t="s">
        <v>14</v>
      </c>
      <c r="M42" s="327"/>
      <c r="N42" s="1">
        <f t="shared" ref="N42:N44" si="12">G42*J42</f>
        <v>350</v>
      </c>
      <c r="O42" s="1" t="s">
        <v>478</v>
      </c>
      <c r="P42" s="14">
        <v>20000</v>
      </c>
      <c r="Q42" s="7">
        <f t="shared" ref="Q42:Q44" si="13">N42*P42</f>
        <v>7000000</v>
      </c>
    </row>
    <row r="43" spans="1:17" ht="15" customHeight="1" x14ac:dyDescent="0.2">
      <c r="A43" s="1"/>
      <c r="B43" s="327"/>
      <c r="C43" s="9" t="s">
        <v>27</v>
      </c>
      <c r="D43" s="5"/>
      <c r="E43" s="5"/>
      <c r="F43" s="5" t="s">
        <v>9</v>
      </c>
      <c r="G43" s="327">
        <f>G42</f>
        <v>35</v>
      </c>
      <c r="H43" s="327" t="s">
        <v>10</v>
      </c>
      <c r="I43" s="327" t="s">
        <v>11</v>
      </c>
      <c r="J43" s="327">
        <f>J42</f>
        <v>10</v>
      </c>
      <c r="K43" s="327" t="s">
        <v>12</v>
      </c>
      <c r="L43" s="5" t="s">
        <v>14</v>
      </c>
      <c r="M43" s="327"/>
      <c r="N43" s="1">
        <f t="shared" si="12"/>
        <v>350</v>
      </c>
      <c r="O43" s="1" t="s">
        <v>478</v>
      </c>
      <c r="P43" s="14">
        <v>5000</v>
      </c>
      <c r="Q43" s="7">
        <f t="shared" si="13"/>
        <v>1750000</v>
      </c>
    </row>
    <row r="44" spans="1:17" ht="15" customHeight="1" x14ac:dyDescent="0.2">
      <c r="A44" s="1"/>
      <c r="B44" s="327"/>
      <c r="C44" s="9" t="s">
        <v>149</v>
      </c>
      <c r="D44" s="5"/>
      <c r="E44" s="5"/>
      <c r="F44" s="5" t="s">
        <v>9</v>
      </c>
      <c r="G44" s="327">
        <f>G43</f>
        <v>35</v>
      </c>
      <c r="H44" s="327" t="s">
        <v>10</v>
      </c>
      <c r="I44" s="327" t="s">
        <v>11</v>
      </c>
      <c r="J44" s="327">
        <f>J43</f>
        <v>10</v>
      </c>
      <c r="K44" s="327" t="s">
        <v>12</v>
      </c>
      <c r="L44" s="5" t="s">
        <v>14</v>
      </c>
      <c r="M44" s="327"/>
      <c r="N44" s="1">
        <f t="shared" si="12"/>
        <v>350</v>
      </c>
      <c r="O44" s="1" t="s">
        <v>478</v>
      </c>
      <c r="P44" s="14">
        <v>30000</v>
      </c>
      <c r="Q44" s="7">
        <f t="shared" si="13"/>
        <v>10500000</v>
      </c>
    </row>
    <row r="45" spans="1:17" ht="15" customHeight="1" x14ac:dyDescent="0.2">
      <c r="A45" s="1"/>
      <c r="B45" s="327"/>
      <c r="C45" s="9"/>
      <c r="D45" s="5"/>
      <c r="E45" s="5"/>
      <c r="F45" s="5"/>
      <c r="G45" s="327"/>
      <c r="H45" s="327"/>
      <c r="I45" s="327"/>
      <c r="J45" s="327"/>
      <c r="K45" s="327"/>
      <c r="L45" s="5"/>
      <c r="M45" s="327"/>
      <c r="N45" s="1"/>
      <c r="O45" s="1"/>
      <c r="P45" s="14"/>
      <c r="Q45" s="7"/>
    </row>
    <row r="46" spans="1:17" ht="15" customHeight="1" x14ac:dyDescent="0.2">
      <c r="A46" s="1"/>
      <c r="B46" s="5"/>
      <c r="C46" s="5" t="s">
        <v>486</v>
      </c>
      <c r="D46" s="15"/>
      <c r="E46" s="71"/>
      <c r="F46" s="93"/>
      <c r="G46" s="327"/>
      <c r="H46" s="327"/>
      <c r="I46" s="327"/>
      <c r="J46" s="327"/>
      <c r="K46" s="327"/>
      <c r="L46" s="327"/>
      <c r="M46" s="327"/>
      <c r="N46" s="1"/>
      <c r="O46" s="1"/>
      <c r="P46" s="14"/>
      <c r="Q46" s="7">
        <f>SUM(Q47:Q49)</f>
        <v>33000000</v>
      </c>
    </row>
    <row r="47" spans="1:17" ht="15" customHeight="1" x14ac:dyDescent="0.2">
      <c r="A47" s="35"/>
      <c r="B47" s="56"/>
      <c r="C47" s="9" t="s">
        <v>18</v>
      </c>
      <c r="D47" s="5"/>
      <c r="E47" s="5"/>
      <c r="F47" s="5" t="s">
        <v>9</v>
      </c>
      <c r="G47" s="327">
        <v>20</v>
      </c>
      <c r="H47" s="327" t="s">
        <v>10</v>
      </c>
      <c r="I47" s="327" t="s">
        <v>11</v>
      </c>
      <c r="J47" s="327">
        <v>30</v>
      </c>
      <c r="K47" s="327" t="s">
        <v>12</v>
      </c>
      <c r="L47" s="5" t="s">
        <v>14</v>
      </c>
      <c r="M47" s="327"/>
      <c r="N47" s="1">
        <f t="shared" ref="N47:N49" si="14">G47*J47</f>
        <v>600</v>
      </c>
      <c r="O47" s="1" t="s">
        <v>478</v>
      </c>
      <c r="P47" s="14">
        <v>20000</v>
      </c>
      <c r="Q47" s="7">
        <f t="shared" ref="Q47:Q49" si="15">N47*P47</f>
        <v>12000000</v>
      </c>
    </row>
    <row r="48" spans="1:17" ht="15" customHeight="1" x14ac:dyDescent="0.2">
      <c r="A48" s="1"/>
      <c r="B48" s="327"/>
      <c r="C48" s="9" t="s">
        <v>27</v>
      </c>
      <c r="D48" s="5"/>
      <c r="E48" s="5"/>
      <c r="F48" s="5" t="s">
        <v>9</v>
      </c>
      <c r="G48" s="327">
        <f>G47</f>
        <v>20</v>
      </c>
      <c r="H48" s="327" t="s">
        <v>10</v>
      </c>
      <c r="I48" s="327" t="s">
        <v>11</v>
      </c>
      <c r="J48" s="327">
        <f>J47</f>
        <v>30</v>
      </c>
      <c r="K48" s="327" t="s">
        <v>12</v>
      </c>
      <c r="L48" s="5" t="s">
        <v>14</v>
      </c>
      <c r="M48" s="327"/>
      <c r="N48" s="1">
        <f t="shared" si="14"/>
        <v>600</v>
      </c>
      <c r="O48" s="1" t="s">
        <v>478</v>
      </c>
      <c r="P48" s="14">
        <v>5000</v>
      </c>
      <c r="Q48" s="7">
        <f t="shared" si="15"/>
        <v>3000000</v>
      </c>
    </row>
    <row r="49" spans="1:18" ht="15" customHeight="1" x14ac:dyDescent="0.2">
      <c r="A49" s="1"/>
      <c r="B49" s="327"/>
      <c r="C49" s="9" t="s">
        <v>149</v>
      </c>
      <c r="D49" s="5"/>
      <c r="E49" s="5"/>
      <c r="F49" s="5" t="s">
        <v>9</v>
      </c>
      <c r="G49" s="327">
        <f>G48</f>
        <v>20</v>
      </c>
      <c r="H49" s="327" t="s">
        <v>10</v>
      </c>
      <c r="I49" s="327" t="s">
        <v>11</v>
      </c>
      <c r="J49" s="327">
        <f>J48</f>
        <v>30</v>
      </c>
      <c r="K49" s="327" t="s">
        <v>12</v>
      </c>
      <c r="L49" s="5" t="s">
        <v>14</v>
      </c>
      <c r="M49" s="327"/>
      <c r="N49" s="1">
        <f t="shared" si="14"/>
        <v>600</v>
      </c>
      <c r="O49" s="1" t="s">
        <v>478</v>
      </c>
      <c r="P49" s="14">
        <v>30000</v>
      </c>
      <c r="Q49" s="7">
        <f t="shared" si="15"/>
        <v>18000000</v>
      </c>
    </row>
    <row r="50" spans="1:18" ht="15" customHeight="1" x14ac:dyDescent="0.2">
      <c r="A50" s="1"/>
      <c r="B50" s="327"/>
      <c r="C50" s="9"/>
      <c r="D50" s="5"/>
      <c r="E50" s="5"/>
      <c r="F50" s="5"/>
      <c r="G50" s="327"/>
      <c r="H50" s="327"/>
      <c r="I50" s="327"/>
      <c r="J50" s="327"/>
      <c r="K50" s="327"/>
      <c r="L50" s="5"/>
      <c r="M50" s="327"/>
      <c r="N50" s="1"/>
      <c r="O50" s="1"/>
      <c r="P50" s="14"/>
      <c r="Q50" s="7"/>
    </row>
    <row r="51" spans="1:18" ht="15" customHeight="1" x14ac:dyDescent="0.2">
      <c r="A51" s="1"/>
      <c r="B51" s="5"/>
      <c r="C51" s="5" t="s">
        <v>487</v>
      </c>
      <c r="D51" s="15"/>
      <c r="E51" s="71"/>
      <c r="F51" s="93"/>
      <c r="G51" s="327"/>
      <c r="H51" s="327"/>
      <c r="I51" s="327"/>
      <c r="J51" s="327"/>
      <c r="K51" s="327"/>
      <c r="L51" s="327"/>
      <c r="M51" s="327"/>
      <c r="N51" s="1"/>
      <c r="O51" s="1"/>
      <c r="P51" s="14"/>
      <c r="Q51" s="7">
        <f>SUM(Q52:Q54)</f>
        <v>25410000</v>
      </c>
    </row>
    <row r="52" spans="1:18" ht="15" customHeight="1" x14ac:dyDescent="0.2">
      <c r="A52" s="35"/>
      <c r="B52" s="56"/>
      <c r="C52" s="9" t="s">
        <v>18</v>
      </c>
      <c r="D52" s="5"/>
      <c r="E52" s="5"/>
      <c r="F52" s="5" t="s">
        <v>9</v>
      </c>
      <c r="G52" s="327">
        <v>22</v>
      </c>
      <c r="H52" s="327" t="s">
        <v>10</v>
      </c>
      <c r="I52" s="327" t="s">
        <v>11</v>
      </c>
      <c r="J52" s="327">
        <v>21</v>
      </c>
      <c r="K52" s="327" t="s">
        <v>12</v>
      </c>
      <c r="L52" s="5" t="s">
        <v>14</v>
      </c>
      <c r="M52" s="327"/>
      <c r="N52" s="1">
        <f t="shared" ref="N52:N54" si="16">G52*J52</f>
        <v>462</v>
      </c>
      <c r="O52" s="1" t="s">
        <v>478</v>
      </c>
      <c r="P52" s="14">
        <v>20000</v>
      </c>
      <c r="Q52" s="7">
        <f t="shared" ref="Q52:Q54" si="17">N52*P52</f>
        <v>9240000</v>
      </c>
    </row>
    <row r="53" spans="1:18" ht="15" customHeight="1" x14ac:dyDescent="0.2">
      <c r="A53" s="1"/>
      <c r="B53" s="327"/>
      <c r="C53" s="9" t="s">
        <v>27</v>
      </c>
      <c r="D53" s="5"/>
      <c r="E53" s="5"/>
      <c r="F53" s="5" t="s">
        <v>9</v>
      </c>
      <c r="G53" s="327">
        <f>G52</f>
        <v>22</v>
      </c>
      <c r="H53" s="327" t="s">
        <v>10</v>
      </c>
      <c r="I53" s="327" t="s">
        <v>11</v>
      </c>
      <c r="J53" s="327">
        <f>J52</f>
        <v>21</v>
      </c>
      <c r="K53" s="327" t="s">
        <v>12</v>
      </c>
      <c r="L53" s="5" t="s">
        <v>14</v>
      </c>
      <c r="M53" s="327"/>
      <c r="N53" s="1">
        <f t="shared" si="16"/>
        <v>462</v>
      </c>
      <c r="O53" s="1" t="s">
        <v>478</v>
      </c>
      <c r="P53" s="14">
        <v>5000</v>
      </c>
      <c r="Q53" s="7">
        <f t="shared" si="17"/>
        <v>2310000</v>
      </c>
    </row>
    <row r="54" spans="1:18" ht="15" customHeight="1" x14ac:dyDescent="0.2">
      <c r="A54" s="1"/>
      <c r="B54" s="327"/>
      <c r="C54" s="9" t="s">
        <v>149</v>
      </c>
      <c r="D54" s="5"/>
      <c r="E54" s="5"/>
      <c r="F54" s="5" t="s">
        <v>9</v>
      </c>
      <c r="G54" s="327">
        <f>G53</f>
        <v>22</v>
      </c>
      <c r="H54" s="327" t="s">
        <v>10</v>
      </c>
      <c r="I54" s="327" t="s">
        <v>11</v>
      </c>
      <c r="J54" s="327">
        <f>J53</f>
        <v>21</v>
      </c>
      <c r="K54" s="327" t="s">
        <v>12</v>
      </c>
      <c r="L54" s="5" t="s">
        <v>14</v>
      </c>
      <c r="M54" s="327"/>
      <c r="N54" s="1">
        <f t="shared" si="16"/>
        <v>462</v>
      </c>
      <c r="O54" s="1" t="s">
        <v>478</v>
      </c>
      <c r="P54" s="14">
        <v>30000</v>
      </c>
      <c r="Q54" s="7">
        <f t="shared" si="17"/>
        <v>13860000</v>
      </c>
    </row>
    <row r="55" spans="1:18" s="129" customFormat="1" ht="18" x14ac:dyDescent="0.25">
      <c r="A55" s="1127" t="s">
        <v>191</v>
      </c>
      <c r="B55" s="1128"/>
      <c r="C55" s="1128"/>
      <c r="D55" s="1128"/>
      <c r="E55" s="1128"/>
      <c r="F55" s="1128"/>
      <c r="G55" s="1128"/>
      <c r="H55" s="1128"/>
      <c r="I55" s="1128"/>
      <c r="J55" s="1128"/>
      <c r="K55" s="1128"/>
      <c r="L55" s="1128"/>
      <c r="M55" s="1128"/>
      <c r="N55" s="1128"/>
      <c r="O55" s="1128"/>
      <c r="P55" s="1128"/>
      <c r="Q55" s="1129"/>
      <c r="R55" s="155"/>
    </row>
    <row r="56" spans="1:18" s="129" customFormat="1" ht="18" x14ac:dyDescent="0.25">
      <c r="A56" s="340"/>
      <c r="B56" s="342"/>
      <c r="C56" s="342"/>
      <c r="D56" s="342"/>
      <c r="E56" s="342"/>
      <c r="F56" s="342"/>
      <c r="G56" s="342"/>
      <c r="H56" s="342"/>
      <c r="I56" s="342"/>
      <c r="J56" s="342"/>
      <c r="K56" s="342"/>
      <c r="L56" s="342"/>
      <c r="M56" s="342"/>
      <c r="N56" s="340"/>
      <c r="O56" s="340"/>
      <c r="P56" s="340"/>
      <c r="Q56" s="341">
        <f>Q57+Q68</f>
        <v>197500000</v>
      </c>
      <c r="R56" s="155"/>
    </row>
    <row r="57" spans="1:18" s="54" customFormat="1" x14ac:dyDescent="0.2">
      <c r="A57" s="20"/>
      <c r="B57" s="5"/>
      <c r="C57" s="291" t="s">
        <v>488</v>
      </c>
      <c r="D57" s="5"/>
      <c r="E57" s="42"/>
      <c r="F57" s="18"/>
      <c r="G57" s="19"/>
      <c r="H57" s="19"/>
      <c r="I57" s="19"/>
      <c r="J57" s="19"/>
      <c r="K57" s="19"/>
      <c r="L57" s="19"/>
      <c r="M57" s="19"/>
      <c r="N57" s="20"/>
      <c r="O57" s="20"/>
      <c r="P57" s="21"/>
      <c r="Q57" s="33">
        <f>Q58+Q63</f>
        <v>97500000</v>
      </c>
    </row>
    <row r="58" spans="1:18" s="54" customFormat="1" x14ac:dyDescent="0.2">
      <c r="A58" s="20"/>
      <c r="B58" s="5"/>
      <c r="C58" s="292" t="s">
        <v>489</v>
      </c>
      <c r="D58" s="5"/>
      <c r="E58" s="42"/>
      <c r="F58" s="18"/>
      <c r="G58" s="19"/>
      <c r="H58" s="19"/>
      <c r="I58" s="19"/>
      <c r="J58" s="19"/>
      <c r="K58" s="19"/>
      <c r="L58" s="19"/>
      <c r="M58" s="19"/>
      <c r="N58" s="20"/>
      <c r="O58" s="20"/>
      <c r="P58" s="21"/>
      <c r="Q58" s="33">
        <f>SUM(Q59:Q61)</f>
        <v>52500000</v>
      </c>
    </row>
    <row r="59" spans="1:18" s="54" customFormat="1" x14ac:dyDescent="0.2">
      <c r="A59" s="20"/>
      <c r="B59" s="5"/>
      <c r="C59" s="293" t="s">
        <v>490</v>
      </c>
      <c r="D59" s="5" t="s">
        <v>118</v>
      </c>
      <c r="E59" s="42">
        <v>1</v>
      </c>
      <c r="F59" s="18" t="s">
        <v>10</v>
      </c>
      <c r="G59" s="19" t="s">
        <v>11</v>
      </c>
      <c r="H59" s="19">
        <v>1</v>
      </c>
      <c r="I59" s="19" t="s">
        <v>322</v>
      </c>
      <c r="J59" s="19" t="s">
        <v>11</v>
      </c>
      <c r="K59" s="19">
        <v>20</v>
      </c>
      <c r="L59" s="19" t="s">
        <v>8</v>
      </c>
      <c r="M59" s="19" t="s">
        <v>119</v>
      </c>
      <c r="N59" s="20">
        <f>E59*H59*K59</f>
        <v>20</v>
      </c>
      <c r="O59" s="20" t="s">
        <v>24</v>
      </c>
      <c r="P59" s="21">
        <v>350000</v>
      </c>
      <c r="Q59" s="33">
        <f>N59*P59</f>
        <v>7000000</v>
      </c>
    </row>
    <row r="60" spans="1:18" s="54" customFormat="1" x14ac:dyDescent="0.2">
      <c r="A60" s="20"/>
      <c r="B60" s="5"/>
      <c r="C60" s="293" t="s">
        <v>491</v>
      </c>
      <c r="D60" s="5" t="s">
        <v>118</v>
      </c>
      <c r="E60" s="42">
        <v>1</v>
      </c>
      <c r="F60" s="18" t="s">
        <v>10</v>
      </c>
      <c r="G60" s="19" t="s">
        <v>11</v>
      </c>
      <c r="H60" s="19">
        <v>1</v>
      </c>
      <c r="I60" s="19" t="s">
        <v>322</v>
      </c>
      <c r="J60" s="19" t="s">
        <v>11</v>
      </c>
      <c r="K60" s="19">
        <v>30</v>
      </c>
      <c r="L60" s="19" t="s">
        <v>8</v>
      </c>
      <c r="M60" s="19" t="s">
        <v>119</v>
      </c>
      <c r="N60" s="20">
        <f t="shared" ref="N60:N61" si="18">E60*H60*K60</f>
        <v>30</v>
      </c>
      <c r="O60" s="20" t="s">
        <v>24</v>
      </c>
      <c r="P60" s="21">
        <v>350000</v>
      </c>
      <c r="Q60" s="33">
        <f t="shared" ref="Q60:Q61" si="19">N60*P60</f>
        <v>10500000</v>
      </c>
    </row>
    <row r="61" spans="1:18" s="54" customFormat="1" x14ac:dyDescent="0.2">
      <c r="A61" s="20"/>
      <c r="B61" s="5"/>
      <c r="C61" s="293" t="s">
        <v>492</v>
      </c>
      <c r="D61" s="5" t="s">
        <v>118</v>
      </c>
      <c r="E61" s="42">
        <v>1</v>
      </c>
      <c r="F61" s="18" t="s">
        <v>10</v>
      </c>
      <c r="G61" s="19" t="s">
        <v>11</v>
      </c>
      <c r="H61" s="19">
        <v>1</v>
      </c>
      <c r="I61" s="19" t="s">
        <v>322</v>
      </c>
      <c r="J61" s="19" t="s">
        <v>11</v>
      </c>
      <c r="K61" s="19">
        <v>100</v>
      </c>
      <c r="L61" s="19" t="s">
        <v>8</v>
      </c>
      <c r="M61" s="19" t="s">
        <v>119</v>
      </c>
      <c r="N61" s="20">
        <f t="shared" si="18"/>
        <v>100</v>
      </c>
      <c r="O61" s="20" t="s">
        <v>24</v>
      </c>
      <c r="P61" s="21">
        <v>350000</v>
      </c>
      <c r="Q61" s="33">
        <f t="shared" si="19"/>
        <v>35000000</v>
      </c>
    </row>
    <row r="62" spans="1:18" s="54" customFormat="1" x14ac:dyDescent="0.2">
      <c r="A62" s="20"/>
      <c r="B62" s="5"/>
      <c r="C62" s="293"/>
      <c r="D62" s="5"/>
      <c r="E62" s="42"/>
      <c r="F62" s="18"/>
      <c r="G62" s="19"/>
      <c r="H62" s="19"/>
      <c r="I62" s="19"/>
      <c r="J62" s="19"/>
      <c r="K62" s="19"/>
      <c r="L62" s="19"/>
      <c r="M62" s="19"/>
      <c r="N62" s="20"/>
      <c r="O62" s="20"/>
      <c r="P62" s="21"/>
      <c r="Q62" s="33"/>
    </row>
    <row r="63" spans="1:18" s="54" customFormat="1" x14ac:dyDescent="0.2">
      <c r="A63" s="20"/>
      <c r="B63" s="5"/>
      <c r="C63" s="292" t="s">
        <v>493</v>
      </c>
      <c r="D63" s="5"/>
      <c r="E63" s="42"/>
      <c r="F63" s="18"/>
      <c r="G63" s="19"/>
      <c r="H63" s="19"/>
      <c r="I63" s="19"/>
      <c r="J63" s="19"/>
      <c r="K63" s="19"/>
      <c r="L63" s="19"/>
      <c r="M63" s="19"/>
      <c r="N63" s="20"/>
      <c r="O63" s="20"/>
      <c r="P63" s="21"/>
      <c r="Q63" s="33">
        <f>SUM(Q64:Q66)</f>
        <v>45000000</v>
      </c>
    </row>
    <row r="64" spans="1:18" s="54" customFormat="1" x14ac:dyDescent="0.2">
      <c r="A64" s="20"/>
      <c r="B64" s="5"/>
      <c r="C64" s="293" t="s">
        <v>490</v>
      </c>
      <c r="D64" s="5" t="s">
        <v>118</v>
      </c>
      <c r="E64" s="42">
        <v>1</v>
      </c>
      <c r="F64" s="18" t="s">
        <v>10</v>
      </c>
      <c r="G64" s="19" t="s">
        <v>11</v>
      </c>
      <c r="H64" s="19">
        <v>1</v>
      </c>
      <c r="I64" s="19" t="s">
        <v>322</v>
      </c>
      <c r="J64" s="19" t="s">
        <v>11</v>
      </c>
      <c r="K64" s="19">
        <v>20</v>
      </c>
      <c r="L64" s="19" t="s">
        <v>8</v>
      </c>
      <c r="M64" s="19" t="s">
        <v>119</v>
      </c>
      <c r="N64" s="20">
        <f>E64*H64*K64</f>
        <v>20</v>
      </c>
      <c r="O64" s="20" t="s">
        <v>24</v>
      </c>
      <c r="P64" s="21">
        <v>300000</v>
      </c>
      <c r="Q64" s="33">
        <f>N64*P64</f>
        <v>6000000</v>
      </c>
    </row>
    <row r="65" spans="1:17" s="54" customFormat="1" x14ac:dyDescent="0.2">
      <c r="A65" s="20"/>
      <c r="B65" s="5"/>
      <c r="C65" s="293" t="s">
        <v>491</v>
      </c>
      <c r="D65" s="5" t="s">
        <v>118</v>
      </c>
      <c r="E65" s="42">
        <v>1</v>
      </c>
      <c r="F65" s="18" t="s">
        <v>10</v>
      </c>
      <c r="G65" s="19" t="s">
        <v>11</v>
      </c>
      <c r="H65" s="19">
        <v>1</v>
      </c>
      <c r="I65" s="19" t="s">
        <v>322</v>
      </c>
      <c r="J65" s="19" t="s">
        <v>11</v>
      </c>
      <c r="K65" s="19">
        <v>30</v>
      </c>
      <c r="L65" s="19" t="s">
        <v>8</v>
      </c>
      <c r="M65" s="19" t="s">
        <v>119</v>
      </c>
      <c r="N65" s="20">
        <f t="shared" ref="N65:N66" si="20">E65*H65*K65</f>
        <v>30</v>
      </c>
      <c r="O65" s="20" t="s">
        <v>24</v>
      </c>
      <c r="P65" s="21">
        <v>300000</v>
      </c>
      <c r="Q65" s="33">
        <f t="shared" ref="Q65:Q66" si="21">N65*P65</f>
        <v>9000000</v>
      </c>
    </row>
    <row r="66" spans="1:17" s="54" customFormat="1" x14ac:dyDescent="0.2">
      <c r="A66" s="20"/>
      <c r="B66" s="5"/>
      <c r="C66" s="293" t="s">
        <v>492</v>
      </c>
      <c r="D66" s="5" t="s">
        <v>118</v>
      </c>
      <c r="E66" s="42">
        <v>1</v>
      </c>
      <c r="F66" s="18" t="s">
        <v>10</v>
      </c>
      <c r="G66" s="19" t="s">
        <v>11</v>
      </c>
      <c r="H66" s="19">
        <v>1</v>
      </c>
      <c r="I66" s="19" t="s">
        <v>322</v>
      </c>
      <c r="J66" s="19" t="s">
        <v>11</v>
      </c>
      <c r="K66" s="19">
        <v>100</v>
      </c>
      <c r="L66" s="19" t="s">
        <v>8</v>
      </c>
      <c r="M66" s="19" t="s">
        <v>119</v>
      </c>
      <c r="N66" s="20">
        <f t="shared" si="20"/>
        <v>100</v>
      </c>
      <c r="O66" s="20" t="s">
        <v>24</v>
      </c>
      <c r="P66" s="21">
        <v>300000</v>
      </c>
      <c r="Q66" s="33">
        <f t="shared" si="21"/>
        <v>30000000</v>
      </c>
    </row>
    <row r="67" spans="1:17" s="54" customFormat="1" x14ac:dyDescent="0.2">
      <c r="A67" s="20"/>
      <c r="B67" s="5"/>
      <c r="C67" s="293"/>
      <c r="D67" s="5"/>
      <c r="E67" s="42"/>
      <c r="F67" s="18"/>
      <c r="G67" s="19"/>
      <c r="H67" s="19"/>
      <c r="I67" s="19"/>
      <c r="J67" s="19"/>
      <c r="K67" s="19"/>
      <c r="L67" s="19"/>
      <c r="M67" s="19"/>
      <c r="N67" s="20"/>
      <c r="O67" s="20"/>
      <c r="P67" s="21"/>
      <c r="Q67" s="33"/>
    </row>
    <row r="68" spans="1:17" s="54" customFormat="1" x14ac:dyDescent="0.2">
      <c r="A68" s="20"/>
      <c r="B68" s="5"/>
      <c r="C68" s="291" t="s">
        <v>494</v>
      </c>
      <c r="D68" s="5"/>
      <c r="E68" s="42"/>
      <c r="F68" s="18"/>
      <c r="G68" s="19"/>
      <c r="H68" s="19"/>
      <c r="I68" s="19"/>
      <c r="J68" s="19"/>
      <c r="K68" s="19"/>
      <c r="L68" s="19"/>
      <c r="M68" s="19"/>
      <c r="N68" s="20"/>
      <c r="O68" s="20"/>
      <c r="P68" s="21"/>
      <c r="Q68" s="33">
        <f>Q69+Q74</f>
        <v>100000000</v>
      </c>
    </row>
    <row r="69" spans="1:17" s="54" customFormat="1" x14ac:dyDescent="0.2">
      <c r="A69" s="20"/>
      <c r="C69" s="121" t="s">
        <v>495</v>
      </c>
      <c r="D69" s="333"/>
      <c r="E69" s="333"/>
      <c r="F69" s="333"/>
      <c r="G69" s="333"/>
      <c r="H69" s="333"/>
      <c r="I69" s="333"/>
      <c r="J69" s="333"/>
      <c r="K69" s="333"/>
      <c r="L69" s="333"/>
      <c r="M69" s="333"/>
      <c r="N69" s="51"/>
      <c r="O69" s="51"/>
      <c r="P69" s="51"/>
      <c r="Q69" s="33">
        <f>SUM(Q70:Q72)</f>
        <v>35800000</v>
      </c>
    </row>
    <row r="70" spans="1:17" s="54" customFormat="1" x14ac:dyDescent="0.2">
      <c r="A70" s="20"/>
      <c r="B70" s="121"/>
      <c r="C70" s="140" t="s">
        <v>496</v>
      </c>
      <c r="D70" s="5" t="s">
        <v>118</v>
      </c>
      <c r="E70" s="333">
        <v>60</v>
      </c>
      <c r="F70" s="333" t="s">
        <v>303</v>
      </c>
      <c r="G70" s="333" t="s">
        <v>11</v>
      </c>
      <c r="H70" s="333">
        <v>5</v>
      </c>
      <c r="I70" s="333" t="s">
        <v>497</v>
      </c>
      <c r="J70" s="333" t="s">
        <v>11</v>
      </c>
      <c r="K70" s="333">
        <v>4</v>
      </c>
      <c r="L70" s="333" t="s">
        <v>498</v>
      </c>
      <c r="M70" s="333" t="s">
        <v>119</v>
      </c>
      <c r="N70" s="20">
        <f>E70*H70*K70</f>
        <v>1200</v>
      </c>
      <c r="O70" s="51" t="s">
        <v>16</v>
      </c>
      <c r="P70" s="251">
        <v>15000</v>
      </c>
      <c r="Q70" s="47">
        <f>N70*P70</f>
        <v>18000000</v>
      </c>
    </row>
    <row r="71" spans="1:17" s="54" customFormat="1" x14ac:dyDescent="0.2">
      <c r="A71" s="20"/>
      <c r="B71" s="5"/>
      <c r="C71" s="140" t="s">
        <v>499</v>
      </c>
      <c r="D71" s="5" t="s">
        <v>118</v>
      </c>
      <c r="E71" s="333">
        <v>8</v>
      </c>
      <c r="F71" s="333" t="s">
        <v>500</v>
      </c>
      <c r="G71" s="333" t="s">
        <v>11</v>
      </c>
      <c r="H71" s="333">
        <v>5</v>
      </c>
      <c r="I71" s="333" t="s">
        <v>236</v>
      </c>
      <c r="J71" s="333" t="s">
        <v>11</v>
      </c>
      <c r="K71" s="333">
        <v>4</v>
      </c>
      <c r="L71" s="333" t="s">
        <v>501</v>
      </c>
      <c r="M71" s="333" t="s">
        <v>119</v>
      </c>
      <c r="N71" s="20">
        <f>E71*H71*K71</f>
        <v>160</v>
      </c>
      <c r="O71" s="51" t="s">
        <v>304</v>
      </c>
      <c r="P71" s="251">
        <v>100000</v>
      </c>
      <c r="Q71" s="47">
        <f>N71*P71</f>
        <v>16000000</v>
      </c>
    </row>
    <row r="72" spans="1:17" s="54" customFormat="1" x14ac:dyDescent="0.2">
      <c r="A72" s="20"/>
      <c r="B72" s="121"/>
      <c r="C72" s="140" t="s">
        <v>502</v>
      </c>
      <c r="D72" s="5"/>
      <c r="E72" s="333">
        <v>3</v>
      </c>
      <c r="F72" s="333" t="s">
        <v>8</v>
      </c>
      <c r="G72" s="333"/>
      <c r="H72" s="333"/>
      <c r="I72" s="333"/>
      <c r="J72" s="333"/>
      <c r="K72" s="333"/>
      <c r="L72" s="333"/>
      <c r="M72" s="333"/>
      <c r="N72" s="294">
        <f>E72</f>
        <v>3</v>
      </c>
      <c r="O72" s="20" t="s">
        <v>8</v>
      </c>
      <c r="P72" s="251">
        <v>600000</v>
      </c>
      <c r="Q72" s="47">
        <f>N72*P72</f>
        <v>1800000</v>
      </c>
    </row>
    <row r="73" spans="1:17" s="54" customFormat="1" x14ac:dyDescent="0.2">
      <c r="A73" s="20"/>
      <c r="B73" s="5"/>
      <c r="C73" s="291"/>
      <c r="D73" s="5"/>
      <c r="E73" s="42"/>
      <c r="F73" s="18"/>
      <c r="G73" s="19"/>
      <c r="H73" s="19"/>
      <c r="I73" s="19"/>
      <c r="J73" s="19"/>
      <c r="K73" s="19"/>
      <c r="L73" s="19"/>
      <c r="M73" s="19"/>
      <c r="N73" s="20"/>
      <c r="O73" s="20"/>
      <c r="P73" s="21"/>
      <c r="Q73" s="33"/>
    </row>
    <row r="74" spans="1:17" s="54" customFormat="1" x14ac:dyDescent="0.2">
      <c r="A74" s="20"/>
      <c r="B74" s="5"/>
      <c r="C74" s="295" t="s">
        <v>503</v>
      </c>
      <c r="D74" s="295"/>
      <c r="E74" s="272"/>
      <c r="F74" s="272"/>
      <c r="G74" s="272"/>
      <c r="H74" s="272"/>
      <c r="I74" s="272"/>
      <c r="J74" s="272"/>
      <c r="K74" s="272"/>
      <c r="L74" s="272"/>
      <c r="M74" s="295"/>
      <c r="N74" s="20"/>
      <c r="O74" s="20"/>
      <c r="P74" s="21"/>
      <c r="Q74" s="33">
        <f>SUM(Q75:Q77)</f>
        <v>64200000</v>
      </c>
    </row>
    <row r="75" spans="1:17" s="54" customFormat="1" x14ac:dyDescent="0.2">
      <c r="A75" s="20"/>
      <c r="B75" s="5"/>
      <c r="C75" s="52" t="s">
        <v>85</v>
      </c>
      <c r="D75" s="5" t="s">
        <v>118</v>
      </c>
      <c r="E75" s="333">
        <v>500</v>
      </c>
      <c r="F75" s="333" t="s">
        <v>10</v>
      </c>
      <c r="G75" s="333" t="s">
        <v>11</v>
      </c>
      <c r="H75" s="333">
        <v>2</v>
      </c>
      <c r="I75" s="333" t="s">
        <v>8</v>
      </c>
      <c r="J75" s="333" t="s">
        <v>11</v>
      </c>
      <c r="K75" s="333">
        <v>4</v>
      </c>
      <c r="L75" s="333" t="s">
        <v>498</v>
      </c>
      <c r="M75" s="333" t="s">
        <v>119</v>
      </c>
      <c r="N75" s="294">
        <f>E75*H75*K75</f>
        <v>4000</v>
      </c>
      <c r="O75" s="51" t="s">
        <v>16</v>
      </c>
      <c r="P75" s="251">
        <v>15000</v>
      </c>
      <c r="Q75" s="47">
        <f>N75*P75</f>
        <v>60000000</v>
      </c>
    </row>
    <row r="76" spans="1:17" s="54" customFormat="1" x14ac:dyDescent="0.2">
      <c r="A76" s="20"/>
      <c r="B76" s="5"/>
      <c r="C76" s="52" t="s">
        <v>504</v>
      </c>
      <c r="D76" s="5" t="s">
        <v>118</v>
      </c>
      <c r="E76" s="333">
        <v>4</v>
      </c>
      <c r="F76" s="333" t="s">
        <v>10</v>
      </c>
      <c r="G76" s="333" t="s">
        <v>11</v>
      </c>
      <c r="H76" s="333">
        <v>2</v>
      </c>
      <c r="I76" s="333" t="s">
        <v>500</v>
      </c>
      <c r="J76" s="333" t="s">
        <v>11</v>
      </c>
      <c r="K76" s="333">
        <v>4</v>
      </c>
      <c r="L76" s="333" t="s">
        <v>498</v>
      </c>
      <c r="M76" s="333" t="s">
        <v>119</v>
      </c>
      <c r="N76" s="294">
        <f>E76*H76*K76</f>
        <v>32</v>
      </c>
      <c r="O76" s="51" t="s">
        <v>16</v>
      </c>
      <c r="P76" s="251">
        <v>100000</v>
      </c>
      <c r="Q76" s="47">
        <f t="shared" ref="Q76:Q77" si="22">N76*P76</f>
        <v>3200000</v>
      </c>
    </row>
    <row r="77" spans="1:17" s="54" customFormat="1" x14ac:dyDescent="0.2">
      <c r="A77" s="20"/>
      <c r="B77" s="5"/>
      <c r="C77" s="52" t="s">
        <v>168</v>
      </c>
      <c r="D77" s="5"/>
      <c r="E77" s="333">
        <v>2</v>
      </c>
      <c r="F77" s="333" t="s">
        <v>8</v>
      </c>
      <c r="G77" s="333"/>
      <c r="H77" s="333"/>
      <c r="I77" s="333"/>
      <c r="J77" s="333"/>
      <c r="K77" s="333"/>
      <c r="L77" s="333"/>
      <c r="M77" s="333"/>
      <c r="N77" s="294">
        <f>E77</f>
        <v>2</v>
      </c>
      <c r="O77" s="20" t="s">
        <v>8</v>
      </c>
      <c r="P77" s="251">
        <v>500000</v>
      </c>
      <c r="Q77" s="47">
        <f t="shared" si="22"/>
        <v>1000000</v>
      </c>
    </row>
    <row r="78" spans="1:17" s="54" customFormat="1" ht="18" x14ac:dyDescent="0.25">
      <c r="A78" s="1127" t="s">
        <v>190</v>
      </c>
      <c r="B78" s="1128"/>
      <c r="C78" s="1128"/>
      <c r="D78" s="1128"/>
      <c r="E78" s="1128"/>
      <c r="F78" s="1128"/>
      <c r="G78" s="1128"/>
      <c r="H78" s="1128"/>
      <c r="I78" s="1128"/>
      <c r="J78" s="1128"/>
      <c r="K78" s="1128"/>
      <c r="L78" s="1128"/>
      <c r="M78" s="1128"/>
      <c r="N78" s="1128"/>
      <c r="O78" s="1128"/>
      <c r="P78" s="1128"/>
      <c r="Q78" s="1129"/>
    </row>
    <row r="79" spans="1:17" s="54" customFormat="1" ht="18" x14ac:dyDescent="0.25">
      <c r="A79" s="340"/>
      <c r="B79" s="342"/>
      <c r="C79" s="342"/>
      <c r="D79" s="342"/>
      <c r="E79" s="342"/>
      <c r="F79" s="342"/>
      <c r="G79" s="342"/>
      <c r="H79" s="342"/>
      <c r="I79" s="342"/>
      <c r="J79" s="342"/>
      <c r="K79" s="342"/>
      <c r="L79" s="342"/>
      <c r="M79" s="342"/>
      <c r="N79" s="340"/>
      <c r="O79" s="340"/>
      <c r="P79" s="340"/>
      <c r="Q79" s="341">
        <f>Q80+Q85+Q90+Q95+Q100+Q105+Q110</f>
        <v>135976000</v>
      </c>
    </row>
    <row r="80" spans="1:17" x14ac:dyDescent="0.2">
      <c r="A80" s="20"/>
      <c r="B80" s="5"/>
      <c r="C80" s="18" t="s">
        <v>505</v>
      </c>
      <c r="D80" s="5"/>
      <c r="E80" s="42"/>
      <c r="F80" s="18"/>
      <c r="G80" s="19"/>
      <c r="H80" s="19"/>
      <c r="I80" s="19"/>
      <c r="J80" s="19"/>
      <c r="K80" s="19"/>
      <c r="L80" s="19"/>
      <c r="M80" s="19"/>
      <c r="N80" s="20"/>
      <c r="O80" s="20"/>
      <c r="P80" s="21"/>
      <c r="Q80" s="33">
        <f>SUM(Q81:Q83)</f>
        <v>12920000</v>
      </c>
    </row>
    <row r="81" spans="1:17" x14ac:dyDescent="0.2">
      <c r="A81" s="20"/>
      <c r="B81" s="5"/>
      <c r="C81" s="42" t="s">
        <v>506</v>
      </c>
      <c r="D81" s="5">
        <v>1</v>
      </c>
      <c r="E81" s="18" t="s">
        <v>10</v>
      </c>
      <c r="F81" s="19" t="s">
        <v>11</v>
      </c>
      <c r="G81" s="19">
        <v>6</v>
      </c>
      <c r="H81" s="19" t="s">
        <v>498</v>
      </c>
      <c r="I81" s="19" t="s">
        <v>11</v>
      </c>
      <c r="J81" s="19">
        <v>2</v>
      </c>
      <c r="K81" s="296" t="s">
        <v>8</v>
      </c>
      <c r="L81" s="19"/>
      <c r="M81" s="19"/>
      <c r="N81" s="20">
        <f>D81*G81*J81</f>
        <v>12</v>
      </c>
      <c r="O81" s="20" t="s">
        <v>16</v>
      </c>
      <c r="P81" s="296">
        <v>410000</v>
      </c>
      <c r="Q81" s="33">
        <f>N81*P81</f>
        <v>4920000</v>
      </c>
    </row>
    <row r="82" spans="1:17" x14ac:dyDescent="0.2">
      <c r="A82" s="20"/>
      <c r="B82" s="5"/>
      <c r="C82" s="42" t="s">
        <v>507</v>
      </c>
      <c r="D82" s="5">
        <v>1</v>
      </c>
      <c r="E82" s="18" t="s">
        <v>10</v>
      </c>
      <c r="F82" s="19" t="s">
        <v>11</v>
      </c>
      <c r="G82" s="19">
        <v>6</v>
      </c>
      <c r="H82" s="19" t="s">
        <v>498</v>
      </c>
      <c r="I82" s="19" t="s">
        <v>11</v>
      </c>
      <c r="J82" s="19">
        <v>2</v>
      </c>
      <c r="K82" s="296" t="s">
        <v>8</v>
      </c>
      <c r="L82" s="19"/>
      <c r="M82" s="19"/>
      <c r="N82" s="20">
        <f t="shared" ref="N82:N83" si="23">D82*G82*J82</f>
        <v>12</v>
      </c>
      <c r="O82" s="20" t="s">
        <v>16</v>
      </c>
      <c r="P82" s="296">
        <v>450000</v>
      </c>
      <c r="Q82" s="33">
        <f t="shared" ref="Q82:Q108" si="24">N82*P82</f>
        <v>5400000</v>
      </c>
    </row>
    <row r="83" spans="1:17" x14ac:dyDescent="0.2">
      <c r="A83" s="20"/>
      <c r="B83" s="5"/>
      <c r="C83" s="42" t="s">
        <v>508</v>
      </c>
      <c r="D83" s="5">
        <v>1</v>
      </c>
      <c r="E83" s="18" t="s">
        <v>10</v>
      </c>
      <c r="F83" s="19" t="s">
        <v>11</v>
      </c>
      <c r="G83" s="19">
        <v>1</v>
      </c>
      <c r="H83" s="19" t="s">
        <v>509</v>
      </c>
      <c r="I83" s="19" t="s">
        <v>11</v>
      </c>
      <c r="J83" s="19">
        <v>2</v>
      </c>
      <c r="K83" s="296" t="s">
        <v>8</v>
      </c>
      <c r="L83" s="19"/>
      <c r="M83" s="19"/>
      <c r="N83" s="20">
        <f t="shared" si="23"/>
        <v>2</v>
      </c>
      <c r="O83" s="20"/>
      <c r="P83" s="296">
        <v>1300000</v>
      </c>
      <c r="Q83" s="33">
        <f t="shared" si="24"/>
        <v>2600000</v>
      </c>
    </row>
    <row r="84" spans="1:17" x14ac:dyDescent="0.2">
      <c r="A84" s="20"/>
      <c r="B84" s="5"/>
      <c r="C84" s="18"/>
      <c r="D84" s="5"/>
      <c r="E84" s="18"/>
      <c r="F84" s="19"/>
      <c r="G84" s="19"/>
      <c r="H84" s="19"/>
      <c r="I84" s="19"/>
      <c r="J84" s="19"/>
      <c r="K84" s="296"/>
      <c r="L84" s="19"/>
      <c r="M84" s="19"/>
      <c r="N84" s="20"/>
      <c r="O84" s="20"/>
      <c r="P84" s="296"/>
      <c r="Q84" s="33"/>
    </row>
    <row r="85" spans="1:17" x14ac:dyDescent="0.2">
      <c r="A85" s="20"/>
      <c r="B85" s="8"/>
      <c r="C85" s="5" t="s">
        <v>510</v>
      </c>
      <c r="D85" s="5"/>
      <c r="E85" s="5"/>
      <c r="F85" s="5"/>
      <c r="G85" s="5"/>
      <c r="H85" s="5"/>
      <c r="I85" s="5"/>
      <c r="J85" s="5"/>
      <c r="K85" s="5"/>
      <c r="L85" s="5"/>
      <c r="M85" s="19"/>
      <c r="N85" s="20"/>
      <c r="O85" s="20"/>
      <c r="P85" s="5"/>
      <c r="Q85" s="33">
        <f>SUM(Q86:Q88)</f>
        <v>11796000</v>
      </c>
    </row>
    <row r="86" spans="1:17" x14ac:dyDescent="0.2">
      <c r="A86" s="20"/>
      <c r="B86" s="5"/>
      <c r="C86" s="9" t="s">
        <v>84</v>
      </c>
      <c r="D86" s="5">
        <v>62</v>
      </c>
      <c r="E86" s="327" t="s">
        <v>10</v>
      </c>
      <c r="F86" s="327" t="s">
        <v>11</v>
      </c>
      <c r="G86" s="327">
        <v>3</v>
      </c>
      <c r="H86" s="327" t="s">
        <v>12</v>
      </c>
      <c r="I86" s="327" t="s">
        <v>11</v>
      </c>
      <c r="J86" s="327">
        <v>1</v>
      </c>
      <c r="K86" s="297" t="s">
        <v>8</v>
      </c>
      <c r="L86" s="327"/>
      <c r="M86" s="19"/>
      <c r="N86" s="20">
        <f t="shared" ref="N86:N87" si="25">D86*G86*J86</f>
        <v>186</v>
      </c>
      <c r="O86" s="20" t="s">
        <v>24</v>
      </c>
      <c r="P86" s="297">
        <v>45000</v>
      </c>
      <c r="Q86" s="33">
        <f t="shared" si="24"/>
        <v>8370000</v>
      </c>
    </row>
    <row r="87" spans="1:17" x14ac:dyDescent="0.2">
      <c r="A87" s="20"/>
      <c r="B87" s="5"/>
      <c r="C87" s="9" t="s">
        <v>85</v>
      </c>
      <c r="D87" s="5">
        <v>62</v>
      </c>
      <c r="E87" s="327" t="s">
        <v>10</v>
      </c>
      <c r="F87" s="327" t="s">
        <v>11</v>
      </c>
      <c r="G87" s="327">
        <v>3</v>
      </c>
      <c r="H87" s="327" t="s">
        <v>12</v>
      </c>
      <c r="I87" s="327" t="s">
        <v>11</v>
      </c>
      <c r="J87" s="327">
        <v>1</v>
      </c>
      <c r="K87" s="297" t="s">
        <v>8</v>
      </c>
      <c r="L87" s="327"/>
      <c r="M87" s="19"/>
      <c r="N87" s="20">
        <f t="shared" si="25"/>
        <v>186</v>
      </c>
      <c r="O87" s="20" t="s">
        <v>24</v>
      </c>
      <c r="P87" s="297">
        <v>15000</v>
      </c>
      <c r="Q87" s="33">
        <f t="shared" si="24"/>
        <v>2790000</v>
      </c>
    </row>
    <row r="88" spans="1:17" x14ac:dyDescent="0.2">
      <c r="A88" s="20"/>
      <c r="B88" s="5"/>
      <c r="C88" s="9" t="s">
        <v>168</v>
      </c>
      <c r="D88" s="5"/>
      <c r="E88" s="5"/>
      <c r="F88" s="327"/>
      <c r="G88" s="327"/>
      <c r="H88" s="327"/>
      <c r="I88" s="327"/>
      <c r="J88" s="327"/>
      <c r="K88" s="297"/>
      <c r="L88" s="327"/>
      <c r="M88" s="19"/>
      <c r="N88" s="20">
        <v>1</v>
      </c>
      <c r="O88" s="20"/>
      <c r="P88" s="297">
        <v>636000</v>
      </c>
      <c r="Q88" s="33">
        <f t="shared" si="24"/>
        <v>636000</v>
      </c>
    </row>
    <row r="89" spans="1:17" x14ac:dyDescent="0.2">
      <c r="A89" s="20"/>
      <c r="B89" s="5"/>
      <c r="C89" s="18"/>
      <c r="D89" s="5"/>
      <c r="E89" s="18"/>
      <c r="F89" s="19"/>
      <c r="G89" s="19"/>
      <c r="H89" s="19"/>
      <c r="I89" s="19"/>
      <c r="J89" s="19"/>
      <c r="K89" s="296"/>
      <c r="L89" s="19"/>
      <c r="M89" s="19"/>
      <c r="N89" s="20"/>
      <c r="O89" s="20"/>
      <c r="P89" s="296"/>
      <c r="Q89" s="33"/>
    </row>
    <row r="90" spans="1:17" x14ac:dyDescent="0.2">
      <c r="A90" s="20"/>
      <c r="B90" s="5"/>
      <c r="C90" s="18" t="s">
        <v>511</v>
      </c>
      <c r="D90" s="5"/>
      <c r="E90" s="18"/>
      <c r="F90" s="19"/>
      <c r="G90" s="19"/>
      <c r="H90" s="19"/>
      <c r="I90" s="19"/>
      <c r="J90" s="19"/>
      <c r="K90" s="296"/>
      <c r="L90" s="19"/>
      <c r="M90" s="19"/>
      <c r="N90" s="20"/>
      <c r="O90" s="20"/>
      <c r="P90" s="296"/>
      <c r="Q90" s="33">
        <f>SUM(Q91:Q93)</f>
        <v>73500000</v>
      </c>
    </row>
    <row r="91" spans="1:17" x14ac:dyDescent="0.2">
      <c r="A91" s="20"/>
      <c r="B91" s="5"/>
      <c r="C91" s="42" t="s">
        <v>506</v>
      </c>
      <c r="D91" s="5">
        <v>1</v>
      </c>
      <c r="E91" s="18" t="s">
        <v>10</v>
      </c>
      <c r="F91" s="19" t="s">
        <v>11</v>
      </c>
      <c r="G91" s="19">
        <v>3</v>
      </c>
      <c r="H91" s="19" t="s">
        <v>498</v>
      </c>
      <c r="I91" s="19" t="s">
        <v>11</v>
      </c>
      <c r="J91" s="19">
        <v>30</v>
      </c>
      <c r="K91" s="296" t="s">
        <v>8</v>
      </c>
      <c r="L91" s="19"/>
      <c r="M91" s="19"/>
      <c r="N91" s="20">
        <f t="shared" ref="N91:N93" si="26">D91*G91*J91</f>
        <v>90</v>
      </c>
      <c r="O91" s="20" t="s">
        <v>16</v>
      </c>
      <c r="P91" s="296">
        <v>400000</v>
      </c>
      <c r="Q91" s="33">
        <f t="shared" si="24"/>
        <v>36000000</v>
      </c>
    </row>
    <row r="92" spans="1:17" x14ac:dyDescent="0.2">
      <c r="A92" s="20"/>
      <c r="B92" s="5"/>
      <c r="C92" s="42" t="s">
        <v>507</v>
      </c>
      <c r="D92" s="5">
        <v>1</v>
      </c>
      <c r="E92" s="18" t="s">
        <v>10</v>
      </c>
      <c r="F92" s="19" t="s">
        <v>11</v>
      </c>
      <c r="G92" s="19">
        <v>3</v>
      </c>
      <c r="H92" s="19" t="s">
        <v>498</v>
      </c>
      <c r="I92" s="19" t="s">
        <v>11</v>
      </c>
      <c r="J92" s="19">
        <v>30</v>
      </c>
      <c r="K92" s="296" t="s">
        <v>8</v>
      </c>
      <c r="L92" s="19"/>
      <c r="M92" s="19"/>
      <c r="N92" s="20">
        <f t="shared" si="26"/>
        <v>90</v>
      </c>
      <c r="O92" s="20" t="s">
        <v>16</v>
      </c>
      <c r="P92" s="296">
        <v>350000</v>
      </c>
      <c r="Q92" s="33">
        <f t="shared" si="24"/>
        <v>31500000</v>
      </c>
    </row>
    <row r="93" spans="1:17" x14ac:dyDescent="0.2">
      <c r="A93" s="20"/>
      <c r="B93" s="5"/>
      <c r="C93" s="42" t="s">
        <v>508</v>
      </c>
      <c r="D93" s="5">
        <v>1</v>
      </c>
      <c r="E93" s="18" t="s">
        <v>10</v>
      </c>
      <c r="F93" s="19" t="s">
        <v>11</v>
      </c>
      <c r="G93" s="19">
        <v>2</v>
      </c>
      <c r="H93" s="19" t="s">
        <v>509</v>
      </c>
      <c r="I93" s="19" t="s">
        <v>11</v>
      </c>
      <c r="J93" s="19">
        <v>30</v>
      </c>
      <c r="K93" s="296" t="s">
        <v>8</v>
      </c>
      <c r="L93" s="19"/>
      <c r="M93" s="19"/>
      <c r="N93" s="20">
        <f t="shared" si="26"/>
        <v>60</v>
      </c>
      <c r="O93" s="20"/>
      <c r="P93" s="296">
        <v>100000</v>
      </c>
      <c r="Q93" s="33">
        <f t="shared" si="24"/>
        <v>6000000</v>
      </c>
    </row>
    <row r="94" spans="1:17" x14ac:dyDescent="0.2">
      <c r="A94" s="20"/>
      <c r="B94" s="5"/>
      <c r="C94" s="42"/>
      <c r="D94" s="5"/>
      <c r="E94" s="18"/>
      <c r="F94" s="19"/>
      <c r="G94" s="19"/>
      <c r="H94" s="19"/>
      <c r="I94" s="19"/>
      <c r="J94" s="19"/>
      <c r="K94" s="296"/>
      <c r="L94" s="19"/>
      <c r="M94" s="19"/>
      <c r="N94" s="20"/>
      <c r="O94" s="20"/>
      <c r="P94" s="296"/>
      <c r="Q94" s="33"/>
    </row>
    <row r="95" spans="1:17" x14ac:dyDescent="0.2">
      <c r="A95" s="20"/>
      <c r="B95" s="74"/>
      <c r="C95" s="1132" t="s">
        <v>512</v>
      </c>
      <c r="D95" s="1132"/>
      <c r="E95" s="1132"/>
      <c r="F95" s="1132"/>
      <c r="G95" s="1132"/>
      <c r="H95" s="1132"/>
      <c r="I95" s="1132"/>
      <c r="J95" s="298"/>
      <c r="K95" s="298"/>
      <c r="L95" s="298"/>
      <c r="M95" s="19"/>
      <c r="N95" s="20"/>
      <c r="O95" s="20"/>
      <c r="P95" s="298"/>
      <c r="Q95" s="33">
        <f>SUM(Q96:Q98)</f>
        <v>9440000</v>
      </c>
    </row>
    <row r="96" spans="1:17" x14ac:dyDescent="0.2">
      <c r="A96" s="20"/>
      <c r="B96" s="299"/>
      <c r="C96" s="299" t="s">
        <v>469</v>
      </c>
      <c r="D96" s="74">
        <v>31</v>
      </c>
      <c r="E96" s="75" t="s">
        <v>10</v>
      </c>
      <c r="F96" s="75" t="s">
        <v>11</v>
      </c>
      <c r="G96" s="75">
        <v>1</v>
      </c>
      <c r="H96" s="75" t="s">
        <v>11</v>
      </c>
      <c r="I96" s="75">
        <v>4</v>
      </c>
      <c r="J96" s="75" t="s">
        <v>8</v>
      </c>
      <c r="K96" s="297"/>
      <c r="L96" s="2"/>
      <c r="M96" s="19"/>
      <c r="N96" s="20">
        <f>D96*G96*I96</f>
        <v>124</v>
      </c>
      <c r="O96" s="20" t="s">
        <v>24</v>
      </c>
      <c r="P96" s="297">
        <v>45000</v>
      </c>
      <c r="Q96" s="33">
        <f t="shared" si="24"/>
        <v>5580000</v>
      </c>
    </row>
    <row r="97" spans="1:17" x14ac:dyDescent="0.2">
      <c r="A97" s="20"/>
      <c r="B97" s="299"/>
      <c r="C97" s="299" t="s">
        <v>513</v>
      </c>
      <c r="D97" s="74">
        <v>31</v>
      </c>
      <c r="E97" s="75" t="s">
        <v>10</v>
      </c>
      <c r="F97" s="75" t="s">
        <v>11</v>
      </c>
      <c r="G97" s="75">
        <v>1</v>
      </c>
      <c r="H97" s="75" t="s">
        <v>11</v>
      </c>
      <c r="I97" s="75">
        <v>4</v>
      </c>
      <c r="J97" s="75" t="s">
        <v>8</v>
      </c>
      <c r="K97" s="297"/>
      <c r="L97" s="2"/>
      <c r="M97" s="19"/>
      <c r="N97" s="20">
        <f>D97*G97*I97</f>
        <v>124</v>
      </c>
      <c r="O97" s="20" t="s">
        <v>24</v>
      </c>
      <c r="P97" s="297">
        <v>15000</v>
      </c>
      <c r="Q97" s="33">
        <f t="shared" si="24"/>
        <v>1860000</v>
      </c>
    </row>
    <row r="98" spans="1:17" x14ac:dyDescent="0.2">
      <c r="A98" s="20"/>
      <c r="B98" s="299"/>
      <c r="C98" s="299" t="s">
        <v>514</v>
      </c>
      <c r="D98" s="74"/>
      <c r="E98" s="75"/>
      <c r="F98" s="75"/>
      <c r="G98" s="75"/>
      <c r="H98" s="75">
        <v>4</v>
      </c>
      <c r="I98" s="75" t="s">
        <v>8</v>
      </c>
      <c r="J98" s="75"/>
      <c r="K98" s="297"/>
      <c r="L98" s="2"/>
      <c r="M98" s="19"/>
      <c r="N98" s="20">
        <v>4</v>
      </c>
      <c r="O98" s="20"/>
      <c r="P98" s="297">
        <v>500000</v>
      </c>
      <c r="Q98" s="33">
        <f t="shared" si="24"/>
        <v>2000000</v>
      </c>
    </row>
    <row r="99" spans="1:17" x14ac:dyDescent="0.2">
      <c r="A99" s="20"/>
      <c r="B99" s="74"/>
      <c r="C99" s="299"/>
      <c r="D99" s="299"/>
      <c r="E99" s="298"/>
      <c r="F99" s="298"/>
      <c r="G99" s="298"/>
      <c r="H99" s="298"/>
      <c r="I99" s="298"/>
      <c r="J99" s="298"/>
      <c r="K99" s="300"/>
      <c r="L99" s="301"/>
      <c r="M99" s="19"/>
      <c r="N99" s="20"/>
      <c r="O99" s="20"/>
      <c r="P99" s="300"/>
      <c r="Q99" s="33"/>
    </row>
    <row r="100" spans="1:17" x14ac:dyDescent="0.2">
      <c r="A100" s="20"/>
      <c r="B100" s="74"/>
      <c r="C100" s="1132" t="s">
        <v>515</v>
      </c>
      <c r="D100" s="1132"/>
      <c r="E100" s="1132"/>
      <c r="F100" s="1132"/>
      <c r="G100" s="1132"/>
      <c r="H100" s="1132"/>
      <c r="I100" s="298"/>
      <c r="J100" s="298"/>
      <c r="K100" s="298"/>
      <c r="L100" s="298"/>
      <c r="M100" s="19"/>
      <c r="N100" s="20"/>
      <c r="O100" s="20"/>
      <c r="P100" s="298"/>
      <c r="Q100" s="33">
        <f>SUM(Q101:Q103)</f>
        <v>15520000</v>
      </c>
    </row>
    <row r="101" spans="1:17" x14ac:dyDescent="0.2">
      <c r="A101" s="20"/>
      <c r="B101" s="299"/>
      <c r="C101" s="299" t="s">
        <v>469</v>
      </c>
      <c r="D101" s="74">
        <v>48</v>
      </c>
      <c r="E101" s="75" t="s">
        <v>10</v>
      </c>
      <c r="F101" s="75" t="s">
        <v>11</v>
      </c>
      <c r="G101" s="75">
        <v>1</v>
      </c>
      <c r="H101" s="75" t="s">
        <v>11</v>
      </c>
      <c r="I101" s="75">
        <v>4</v>
      </c>
      <c r="J101" s="75" t="s">
        <v>8</v>
      </c>
      <c r="K101" s="297"/>
      <c r="L101" s="2"/>
      <c r="M101" s="19"/>
      <c r="N101" s="20">
        <f t="shared" ref="N101:N102" si="27">D101*G101*I101</f>
        <v>192</v>
      </c>
      <c r="O101" s="20" t="s">
        <v>24</v>
      </c>
      <c r="P101" s="297">
        <v>45000</v>
      </c>
      <c r="Q101" s="33">
        <f t="shared" si="24"/>
        <v>8640000</v>
      </c>
    </row>
    <row r="102" spans="1:17" x14ac:dyDescent="0.2">
      <c r="A102" s="20"/>
      <c r="B102" s="299"/>
      <c r="C102" s="299" t="s">
        <v>513</v>
      </c>
      <c r="D102" s="74">
        <v>48</v>
      </c>
      <c r="E102" s="75" t="s">
        <v>10</v>
      </c>
      <c r="F102" s="75" t="s">
        <v>11</v>
      </c>
      <c r="G102" s="75">
        <v>1</v>
      </c>
      <c r="H102" s="75" t="s">
        <v>11</v>
      </c>
      <c r="I102" s="75">
        <v>4</v>
      </c>
      <c r="J102" s="75" t="s">
        <v>8</v>
      </c>
      <c r="K102" s="297"/>
      <c r="L102" s="2"/>
      <c r="M102" s="19"/>
      <c r="N102" s="20">
        <f t="shared" si="27"/>
        <v>192</v>
      </c>
      <c r="O102" s="20" t="s">
        <v>24</v>
      </c>
      <c r="P102" s="297">
        <v>15000</v>
      </c>
      <c r="Q102" s="33">
        <f t="shared" si="24"/>
        <v>2880000</v>
      </c>
    </row>
    <row r="103" spans="1:17" x14ac:dyDescent="0.2">
      <c r="A103" s="20"/>
      <c r="B103" s="299"/>
      <c r="C103" s="299" t="s">
        <v>514</v>
      </c>
      <c r="D103" s="74"/>
      <c r="E103" s="75"/>
      <c r="F103" s="75"/>
      <c r="G103" s="75"/>
      <c r="H103" s="75">
        <v>4</v>
      </c>
      <c r="I103" s="75" t="s">
        <v>8</v>
      </c>
      <c r="J103" s="75"/>
      <c r="K103" s="297"/>
      <c r="L103" s="2"/>
      <c r="M103" s="19"/>
      <c r="N103" s="20">
        <v>4</v>
      </c>
      <c r="O103" s="20"/>
      <c r="P103" s="297">
        <v>1000000</v>
      </c>
      <c r="Q103" s="33">
        <f t="shared" si="24"/>
        <v>4000000</v>
      </c>
    </row>
    <row r="104" spans="1:17" x14ac:dyDescent="0.2">
      <c r="A104" s="20"/>
      <c r="B104" s="299"/>
      <c r="C104" s="299"/>
      <c r="D104" s="74"/>
      <c r="E104" s="75"/>
      <c r="F104" s="75"/>
      <c r="G104" s="75"/>
      <c r="H104" s="75"/>
      <c r="I104" s="75"/>
      <c r="J104" s="75"/>
      <c r="K104" s="297"/>
      <c r="L104" s="2"/>
      <c r="M104" s="19"/>
      <c r="N104" s="20"/>
      <c r="O104" s="20"/>
      <c r="P104" s="297"/>
      <c r="Q104" s="33"/>
    </row>
    <row r="105" spans="1:17" x14ac:dyDescent="0.2">
      <c r="A105" s="20"/>
      <c r="B105" s="74"/>
      <c r="C105" s="1100" t="s">
        <v>516</v>
      </c>
      <c r="D105" s="1100"/>
      <c r="E105" s="1100"/>
      <c r="F105" s="1100"/>
      <c r="G105" s="1100"/>
      <c r="H105" s="1100"/>
      <c r="I105" s="298"/>
      <c r="J105" s="298"/>
      <c r="K105" s="300"/>
      <c r="L105" s="301"/>
      <c r="M105" s="19"/>
      <c r="N105" s="20"/>
      <c r="O105" s="20"/>
      <c r="P105" s="300"/>
      <c r="Q105" s="33">
        <f>SUM(Q106:Q108)</f>
        <v>10000000</v>
      </c>
    </row>
    <row r="106" spans="1:17" x14ac:dyDescent="0.2">
      <c r="A106" s="20"/>
      <c r="B106" s="9"/>
      <c r="C106" s="9" t="s">
        <v>84</v>
      </c>
      <c r="D106" s="5"/>
      <c r="E106" s="327">
        <v>150</v>
      </c>
      <c r="F106" s="327" t="s">
        <v>10</v>
      </c>
      <c r="G106" s="327" t="s">
        <v>11</v>
      </c>
      <c r="H106" s="327">
        <v>1</v>
      </c>
      <c r="I106" s="327" t="s">
        <v>12</v>
      </c>
      <c r="J106" s="75" t="s">
        <v>8</v>
      </c>
      <c r="K106" s="302"/>
      <c r="L106" s="5"/>
      <c r="M106" s="19"/>
      <c r="N106" s="20">
        <f>E106*H106</f>
        <v>150</v>
      </c>
      <c r="O106" s="20" t="s">
        <v>24</v>
      </c>
      <c r="P106" s="302">
        <v>45000</v>
      </c>
      <c r="Q106" s="33">
        <f t="shared" si="24"/>
        <v>6750000</v>
      </c>
    </row>
    <row r="107" spans="1:17" x14ac:dyDescent="0.2">
      <c r="A107" s="20"/>
      <c r="B107" s="9"/>
      <c r="C107" s="9" t="s">
        <v>85</v>
      </c>
      <c r="D107" s="5"/>
      <c r="E107" s="327">
        <v>150</v>
      </c>
      <c r="F107" s="327" t="s">
        <v>10</v>
      </c>
      <c r="G107" s="327" t="s">
        <v>11</v>
      </c>
      <c r="H107" s="327">
        <v>1</v>
      </c>
      <c r="I107" s="327" t="s">
        <v>12</v>
      </c>
      <c r="J107" s="75" t="s">
        <v>8</v>
      </c>
      <c r="K107" s="302"/>
      <c r="L107" s="5"/>
      <c r="M107" s="19"/>
      <c r="N107" s="20">
        <f>E107*H107</f>
        <v>150</v>
      </c>
      <c r="O107" s="20" t="s">
        <v>24</v>
      </c>
      <c r="P107" s="302">
        <v>15000</v>
      </c>
      <c r="Q107" s="33">
        <f t="shared" si="24"/>
        <v>2250000</v>
      </c>
    </row>
    <row r="108" spans="1:17" x14ac:dyDescent="0.2">
      <c r="A108" s="20"/>
      <c r="B108" s="9"/>
      <c r="C108" s="9" t="s">
        <v>168</v>
      </c>
      <c r="D108" s="299"/>
      <c r="E108" s="298"/>
      <c r="F108" s="75"/>
      <c r="G108" s="75"/>
      <c r="H108" s="75">
        <v>1</v>
      </c>
      <c r="I108" s="75" t="s">
        <v>8</v>
      </c>
      <c r="J108" s="75"/>
      <c r="K108" s="297"/>
      <c r="L108" s="2"/>
      <c r="M108" s="19"/>
      <c r="N108" s="20">
        <v>1</v>
      </c>
      <c r="O108" s="20"/>
      <c r="P108" s="297">
        <v>1000000</v>
      </c>
      <c r="Q108" s="33">
        <f t="shared" si="24"/>
        <v>1000000</v>
      </c>
    </row>
    <row r="109" spans="1:17" x14ac:dyDescent="0.2">
      <c r="A109" s="20"/>
      <c r="B109" s="9"/>
      <c r="C109" s="299"/>
      <c r="D109" s="299"/>
      <c r="E109" s="298"/>
      <c r="F109" s="75"/>
      <c r="G109" s="75"/>
      <c r="H109" s="75"/>
      <c r="I109" s="75"/>
      <c r="J109" s="75"/>
      <c r="K109" s="297"/>
      <c r="L109" s="2"/>
      <c r="M109" s="19"/>
      <c r="N109" s="20"/>
      <c r="O109" s="20"/>
      <c r="P109" s="297"/>
      <c r="Q109" s="33"/>
    </row>
    <row r="110" spans="1:17" x14ac:dyDescent="0.2">
      <c r="A110" s="20"/>
      <c r="B110" s="74"/>
      <c r="C110" s="1133" t="s">
        <v>517</v>
      </c>
      <c r="D110" s="1133"/>
      <c r="E110" s="1133"/>
      <c r="F110" s="1133"/>
      <c r="G110" s="1133"/>
      <c r="H110" s="1133"/>
      <c r="I110" s="1133"/>
      <c r="J110" s="298"/>
      <c r="K110" s="300"/>
      <c r="L110" s="301"/>
      <c r="M110" s="19"/>
      <c r="N110" s="20"/>
      <c r="O110" s="20"/>
      <c r="P110" s="300"/>
      <c r="Q110" s="33">
        <f>SUM(Q111:Q113)</f>
        <v>2800000</v>
      </c>
    </row>
    <row r="111" spans="1:17" x14ac:dyDescent="0.2">
      <c r="A111" s="20"/>
      <c r="B111" s="9"/>
      <c r="C111" s="9" t="s">
        <v>84</v>
      </c>
      <c r="D111" s="5"/>
      <c r="E111" s="327">
        <v>30</v>
      </c>
      <c r="F111" s="327" t="s">
        <v>10</v>
      </c>
      <c r="G111" s="327" t="s">
        <v>11</v>
      </c>
      <c r="H111" s="327">
        <v>1</v>
      </c>
      <c r="I111" s="327" t="s">
        <v>12</v>
      </c>
      <c r="J111" s="75" t="s">
        <v>8</v>
      </c>
      <c r="K111" s="302"/>
      <c r="L111" s="5"/>
      <c r="M111" s="19"/>
      <c r="N111" s="20">
        <f t="shared" ref="N111:N112" si="28">E111*H111</f>
        <v>30</v>
      </c>
      <c r="O111" s="20" t="s">
        <v>24</v>
      </c>
      <c r="P111" s="302">
        <v>45000</v>
      </c>
      <c r="Q111" s="33">
        <f t="shared" ref="Q111:Q113" si="29">N111*P111</f>
        <v>1350000</v>
      </c>
    </row>
    <row r="112" spans="1:17" x14ac:dyDescent="0.2">
      <c r="A112" s="20"/>
      <c r="B112" s="9"/>
      <c r="C112" s="9" t="s">
        <v>85</v>
      </c>
      <c r="D112" s="5"/>
      <c r="E112" s="327">
        <v>30</v>
      </c>
      <c r="F112" s="327" t="s">
        <v>10</v>
      </c>
      <c r="G112" s="327" t="s">
        <v>11</v>
      </c>
      <c r="H112" s="327">
        <v>1</v>
      </c>
      <c r="I112" s="327" t="s">
        <v>12</v>
      </c>
      <c r="J112" s="75" t="s">
        <v>8</v>
      </c>
      <c r="K112" s="302"/>
      <c r="L112" s="5"/>
      <c r="M112" s="19"/>
      <c r="N112" s="20">
        <f t="shared" si="28"/>
        <v>30</v>
      </c>
      <c r="O112" s="20" t="s">
        <v>24</v>
      </c>
      <c r="P112" s="302">
        <v>15000</v>
      </c>
      <c r="Q112" s="33">
        <f t="shared" si="29"/>
        <v>450000</v>
      </c>
    </row>
    <row r="113" spans="1:17" x14ac:dyDescent="0.2">
      <c r="A113" s="20"/>
      <c r="B113" s="9"/>
      <c r="C113" s="9" t="s">
        <v>168</v>
      </c>
      <c r="D113" s="299"/>
      <c r="E113" s="298"/>
      <c r="F113" s="75"/>
      <c r="G113" s="75"/>
      <c r="H113" s="75">
        <v>1</v>
      </c>
      <c r="I113" s="75" t="s">
        <v>8</v>
      </c>
      <c r="J113" s="75"/>
      <c r="K113" s="297"/>
      <c r="L113" s="2"/>
      <c r="M113" s="19"/>
      <c r="N113" s="20">
        <v>1</v>
      </c>
      <c r="O113" s="20"/>
      <c r="P113" s="297">
        <v>1000000</v>
      </c>
      <c r="Q113" s="33">
        <f t="shared" si="29"/>
        <v>1000000</v>
      </c>
    </row>
    <row r="114" spans="1:17" ht="18" x14ac:dyDescent="0.25">
      <c r="A114" s="1134" t="s">
        <v>185</v>
      </c>
      <c r="B114" s="1135"/>
      <c r="C114" s="1135"/>
      <c r="D114" s="1135"/>
      <c r="E114" s="1135"/>
      <c r="F114" s="1135"/>
      <c r="G114" s="1135"/>
      <c r="H114" s="1135"/>
      <c r="I114" s="1135"/>
      <c r="J114" s="1135"/>
      <c r="K114" s="1135"/>
      <c r="L114" s="1135"/>
      <c r="M114" s="1135"/>
      <c r="N114" s="1135"/>
      <c r="O114" s="1135"/>
      <c r="P114" s="1135"/>
      <c r="Q114" s="1136"/>
    </row>
    <row r="115" spans="1:17" ht="18" x14ac:dyDescent="0.25">
      <c r="A115" s="343"/>
      <c r="B115" s="344"/>
      <c r="C115" s="344"/>
      <c r="D115" s="344"/>
      <c r="E115" s="344"/>
      <c r="F115" s="344"/>
      <c r="G115" s="344"/>
      <c r="H115" s="344"/>
      <c r="I115" s="344"/>
      <c r="J115" s="344"/>
      <c r="K115" s="344"/>
      <c r="L115" s="344"/>
      <c r="M115" s="344"/>
      <c r="N115" s="343"/>
      <c r="O115" s="343"/>
      <c r="P115" s="343"/>
      <c r="Q115" s="345">
        <f>Q116</f>
        <v>102489000</v>
      </c>
    </row>
    <row r="116" spans="1:17" s="303" customFormat="1" x14ac:dyDescent="0.2">
      <c r="A116" s="346"/>
      <c r="B116" s="347"/>
      <c r="C116" s="348" t="s">
        <v>518</v>
      </c>
      <c r="D116" s="347"/>
      <c r="E116" s="349"/>
      <c r="F116" s="347"/>
      <c r="G116" s="350"/>
      <c r="H116" s="350"/>
      <c r="I116" s="350"/>
      <c r="J116" s="350"/>
      <c r="K116" s="350"/>
      <c r="L116" s="350"/>
      <c r="M116" s="350"/>
      <c r="N116" s="346"/>
      <c r="O116" s="346"/>
      <c r="P116" s="351"/>
      <c r="Q116" s="352">
        <f>SUM(Q117:Q121)</f>
        <v>102489000</v>
      </c>
    </row>
    <row r="117" spans="1:17" s="303" customFormat="1" x14ac:dyDescent="0.2">
      <c r="A117" s="346"/>
      <c r="B117" s="347"/>
      <c r="C117" s="349" t="s">
        <v>519</v>
      </c>
      <c r="D117" s="347" t="s">
        <v>118</v>
      </c>
      <c r="E117" s="349">
        <v>1</v>
      </c>
      <c r="F117" s="347" t="s">
        <v>520</v>
      </c>
      <c r="G117" s="350" t="s">
        <v>11</v>
      </c>
      <c r="H117" s="350">
        <v>365</v>
      </c>
      <c r="I117" s="350" t="s">
        <v>498</v>
      </c>
      <c r="J117" s="350" t="s">
        <v>119</v>
      </c>
      <c r="K117" s="350"/>
      <c r="L117" s="350"/>
      <c r="M117" s="350"/>
      <c r="N117" s="346">
        <f>E117*H117</f>
        <v>365</v>
      </c>
      <c r="O117" s="346" t="s">
        <v>16</v>
      </c>
      <c r="P117" s="351">
        <v>50000</v>
      </c>
      <c r="Q117" s="352">
        <f>N117*P117</f>
        <v>18250000</v>
      </c>
    </row>
    <row r="118" spans="1:17" s="303" customFormat="1" x14ac:dyDescent="0.2">
      <c r="A118" s="346"/>
      <c r="B118" s="347"/>
      <c r="C118" s="349" t="s">
        <v>521</v>
      </c>
      <c r="D118" s="347" t="s">
        <v>118</v>
      </c>
      <c r="E118" s="349">
        <v>1</v>
      </c>
      <c r="F118" s="347" t="s">
        <v>520</v>
      </c>
      <c r="G118" s="350" t="s">
        <v>11</v>
      </c>
      <c r="H118" s="350">
        <v>365</v>
      </c>
      <c r="I118" s="350" t="s">
        <v>498</v>
      </c>
      <c r="J118" s="350" t="s">
        <v>119</v>
      </c>
      <c r="K118" s="350"/>
      <c r="L118" s="350"/>
      <c r="M118" s="350"/>
      <c r="N118" s="346">
        <f>E118*H118</f>
        <v>365</v>
      </c>
      <c r="O118" s="346" t="s">
        <v>16</v>
      </c>
      <c r="P118" s="351">
        <v>20000</v>
      </c>
      <c r="Q118" s="352">
        <f>N118*P118</f>
        <v>7300000</v>
      </c>
    </row>
    <row r="119" spans="1:17" s="303" customFormat="1" x14ac:dyDescent="0.2">
      <c r="A119" s="346"/>
      <c r="B119" s="347"/>
      <c r="C119" s="349" t="s">
        <v>522</v>
      </c>
      <c r="D119" s="347" t="s">
        <v>118</v>
      </c>
      <c r="E119" s="349">
        <v>4</v>
      </c>
      <c r="F119" s="347" t="s">
        <v>10</v>
      </c>
      <c r="G119" s="350" t="s">
        <v>11</v>
      </c>
      <c r="H119" s="350">
        <v>212</v>
      </c>
      <c r="I119" s="350" t="s">
        <v>498</v>
      </c>
      <c r="J119" s="350" t="s">
        <v>119</v>
      </c>
      <c r="K119" s="350"/>
      <c r="L119" s="350"/>
      <c r="M119" s="350"/>
      <c r="N119" s="346">
        <f>E119*H119</f>
        <v>848</v>
      </c>
      <c r="O119" s="346" t="s">
        <v>16</v>
      </c>
      <c r="P119" s="351">
        <v>47000</v>
      </c>
      <c r="Q119" s="352">
        <f>N119*P119</f>
        <v>39856000</v>
      </c>
    </row>
    <row r="120" spans="1:17" s="303" customFormat="1" x14ac:dyDescent="0.2">
      <c r="A120" s="346"/>
      <c r="B120" s="347"/>
      <c r="C120" s="349" t="s">
        <v>523</v>
      </c>
      <c r="D120" s="347" t="s">
        <v>118</v>
      </c>
      <c r="E120" s="349">
        <v>1</v>
      </c>
      <c r="F120" s="347" t="s">
        <v>520</v>
      </c>
      <c r="G120" s="350" t="s">
        <v>11</v>
      </c>
      <c r="H120" s="350">
        <v>365</v>
      </c>
      <c r="I120" s="350" t="s">
        <v>498</v>
      </c>
      <c r="J120" s="350" t="s">
        <v>119</v>
      </c>
      <c r="K120" s="350"/>
      <c r="L120" s="350"/>
      <c r="M120" s="350"/>
      <c r="N120" s="346">
        <f>E120*H120</f>
        <v>365</v>
      </c>
      <c r="O120" s="346" t="s">
        <v>16</v>
      </c>
      <c r="P120" s="351">
        <v>47000</v>
      </c>
      <c r="Q120" s="352">
        <f>N120*P120</f>
        <v>17155000</v>
      </c>
    </row>
    <row r="121" spans="1:17" s="303" customFormat="1" x14ac:dyDescent="0.2">
      <c r="A121" s="346"/>
      <c r="B121" s="347"/>
      <c r="C121" s="349" t="s">
        <v>524</v>
      </c>
      <c r="D121" s="347" t="s">
        <v>118</v>
      </c>
      <c r="E121" s="349">
        <v>2</v>
      </c>
      <c r="F121" s="347" t="s">
        <v>10</v>
      </c>
      <c r="G121" s="350" t="s">
        <v>11</v>
      </c>
      <c r="H121" s="350">
        <v>212</v>
      </c>
      <c r="I121" s="350" t="s">
        <v>498</v>
      </c>
      <c r="J121" s="350" t="s">
        <v>119</v>
      </c>
      <c r="K121" s="350"/>
      <c r="L121" s="350"/>
      <c r="M121" s="350"/>
      <c r="N121" s="346">
        <f>E121*H121</f>
        <v>424</v>
      </c>
      <c r="O121" s="346" t="s">
        <v>16</v>
      </c>
      <c r="P121" s="351">
        <v>47000</v>
      </c>
      <c r="Q121" s="352">
        <f>N121*P121</f>
        <v>19928000</v>
      </c>
    </row>
    <row r="122" spans="1:17" s="54" customFormat="1" ht="18" x14ac:dyDescent="0.25">
      <c r="A122" s="1127" t="s">
        <v>184</v>
      </c>
      <c r="B122" s="1128"/>
      <c r="C122" s="1128"/>
      <c r="D122" s="1128"/>
      <c r="E122" s="1128"/>
      <c r="F122" s="1128"/>
      <c r="G122" s="1128"/>
      <c r="H122" s="1128"/>
      <c r="I122" s="1128"/>
      <c r="J122" s="1128"/>
      <c r="K122" s="1128"/>
      <c r="L122" s="1128"/>
      <c r="M122" s="1128"/>
      <c r="N122" s="1128"/>
      <c r="O122" s="1128"/>
      <c r="P122" s="1128"/>
      <c r="Q122" s="1129"/>
    </row>
    <row r="123" spans="1:17" s="54" customFormat="1" ht="18" x14ac:dyDescent="0.25">
      <c r="A123" s="340"/>
      <c r="B123" s="342"/>
      <c r="C123" s="342"/>
      <c r="D123" s="342"/>
      <c r="E123" s="342"/>
      <c r="F123" s="342"/>
      <c r="G123" s="342"/>
      <c r="H123" s="342"/>
      <c r="I123" s="342"/>
      <c r="J123" s="342"/>
      <c r="K123" s="342"/>
      <c r="L123" s="342"/>
      <c r="M123" s="342"/>
      <c r="N123" s="340"/>
      <c r="O123" s="340"/>
      <c r="P123" s="340"/>
      <c r="Q123" s="341">
        <f>Q124</f>
        <v>39735000</v>
      </c>
    </row>
    <row r="124" spans="1:17" s="54" customFormat="1" x14ac:dyDescent="0.2">
      <c r="A124" s="20"/>
      <c r="B124" s="49"/>
      <c r="C124" s="65" t="s">
        <v>176</v>
      </c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8"/>
      <c r="O124" s="28"/>
      <c r="P124" s="28"/>
      <c r="Q124" s="26">
        <f>SUM(Q125:Q127)</f>
        <v>39735000</v>
      </c>
    </row>
    <row r="125" spans="1:17" s="54" customFormat="1" x14ac:dyDescent="0.2">
      <c r="A125" s="20"/>
      <c r="B125" s="54" t="s">
        <v>20</v>
      </c>
      <c r="C125" s="49" t="s">
        <v>177</v>
      </c>
      <c r="D125" s="49"/>
      <c r="E125" s="25"/>
      <c r="F125" s="45"/>
      <c r="G125" s="45"/>
      <c r="H125" s="45"/>
      <c r="I125" s="45"/>
      <c r="J125" s="45"/>
      <c r="K125" s="45"/>
      <c r="L125" s="45"/>
      <c r="M125" s="45"/>
      <c r="N125" s="44">
        <v>1</v>
      </c>
      <c r="O125" s="51" t="s">
        <v>250</v>
      </c>
      <c r="P125" s="50">
        <v>27025000</v>
      </c>
      <c r="Q125" s="26">
        <f>N125*P125</f>
        <v>27025000</v>
      </c>
    </row>
    <row r="126" spans="1:17" s="54" customFormat="1" x14ac:dyDescent="0.2">
      <c r="A126" s="20"/>
      <c r="B126" s="49" t="s">
        <v>20</v>
      </c>
      <c r="C126" s="49" t="s">
        <v>33</v>
      </c>
      <c r="D126" s="49"/>
      <c r="E126" s="25"/>
      <c r="F126" s="45"/>
      <c r="G126" s="45"/>
      <c r="H126" s="45"/>
      <c r="I126" s="45"/>
      <c r="J126" s="45"/>
      <c r="K126" s="45"/>
      <c r="L126" s="45"/>
      <c r="M126" s="45"/>
      <c r="N126" s="44">
        <v>1</v>
      </c>
      <c r="O126" s="51" t="s">
        <v>250</v>
      </c>
      <c r="P126" s="50">
        <v>12710000</v>
      </c>
      <c r="Q126" s="26">
        <f>N126*P126</f>
        <v>12710000</v>
      </c>
    </row>
    <row r="127" spans="1:17" s="54" customFormat="1" x14ac:dyDescent="0.2">
      <c r="A127" s="20"/>
      <c r="B127" s="49" t="s">
        <v>20</v>
      </c>
      <c r="C127" s="49" t="s">
        <v>34</v>
      </c>
      <c r="D127" s="49"/>
      <c r="E127" s="25"/>
      <c r="F127" s="45"/>
      <c r="G127" s="45"/>
      <c r="H127" s="45"/>
      <c r="I127" s="45"/>
      <c r="J127" s="45"/>
      <c r="K127" s="45"/>
      <c r="L127" s="45"/>
      <c r="M127" s="45"/>
      <c r="N127" s="44">
        <v>0</v>
      </c>
      <c r="O127" s="51" t="s">
        <v>250</v>
      </c>
      <c r="P127" s="50">
        <v>7610000</v>
      </c>
      <c r="Q127" s="26">
        <f>N127*P127</f>
        <v>0</v>
      </c>
    </row>
    <row r="128" spans="1:17" s="54" customFormat="1" ht="18" x14ac:dyDescent="0.25">
      <c r="A128" s="1127" t="s">
        <v>195</v>
      </c>
      <c r="B128" s="1128"/>
      <c r="C128" s="1128"/>
      <c r="D128" s="1128"/>
      <c r="E128" s="1128"/>
      <c r="F128" s="1128"/>
      <c r="G128" s="1128"/>
      <c r="H128" s="1128"/>
      <c r="I128" s="1128"/>
      <c r="J128" s="1128"/>
      <c r="K128" s="1128"/>
      <c r="L128" s="1128"/>
      <c r="M128" s="1128"/>
      <c r="N128" s="1128"/>
      <c r="O128" s="1128"/>
      <c r="P128" s="1128"/>
      <c r="Q128" s="1129"/>
    </row>
    <row r="129" spans="1:18" s="54" customFormat="1" ht="18" x14ac:dyDescent="0.25">
      <c r="A129" s="340"/>
      <c r="B129" s="342"/>
      <c r="C129" s="342"/>
      <c r="D129" s="342"/>
      <c r="E129" s="342"/>
      <c r="F129" s="342"/>
      <c r="G129" s="342"/>
      <c r="H129" s="342"/>
      <c r="I129" s="342"/>
      <c r="J129" s="342"/>
      <c r="K129" s="342"/>
      <c r="L129" s="342"/>
      <c r="M129" s="342"/>
      <c r="N129" s="340"/>
      <c r="O129" s="340"/>
      <c r="P129" s="340"/>
      <c r="Q129" s="341">
        <f>Q131+Q133</f>
        <v>169600000</v>
      </c>
    </row>
    <row r="130" spans="1:18" s="54" customFormat="1" x14ac:dyDescent="0.2">
      <c r="A130" s="20"/>
      <c r="B130" s="5"/>
      <c r="C130" s="121" t="s">
        <v>525</v>
      </c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4"/>
      <c r="O130" s="44"/>
      <c r="P130" s="44"/>
      <c r="Q130" s="23"/>
    </row>
    <row r="131" spans="1:18" s="54" customFormat="1" x14ac:dyDescent="0.2">
      <c r="A131" s="20"/>
      <c r="B131" s="5"/>
      <c r="C131" s="121" t="s">
        <v>526</v>
      </c>
      <c r="D131" s="333" t="s">
        <v>118</v>
      </c>
      <c r="E131" s="45">
        <v>16</v>
      </c>
      <c r="F131" s="333" t="s">
        <v>10</v>
      </c>
      <c r="G131" s="333" t="s">
        <v>11</v>
      </c>
      <c r="H131" s="45">
        <v>200</v>
      </c>
      <c r="I131" s="333" t="s">
        <v>12</v>
      </c>
      <c r="J131" s="333" t="s">
        <v>119</v>
      </c>
      <c r="K131" s="45"/>
      <c r="L131" s="45"/>
      <c r="M131" s="45"/>
      <c r="N131" s="78">
        <f>E131*H131</f>
        <v>3200</v>
      </c>
      <c r="O131" s="51" t="s">
        <v>16</v>
      </c>
      <c r="P131" s="78">
        <v>40000</v>
      </c>
      <c r="Q131" s="47">
        <f>N131*P131</f>
        <v>128000000</v>
      </c>
    </row>
    <row r="132" spans="1:18" s="54" customFormat="1" x14ac:dyDescent="0.2">
      <c r="A132" s="20"/>
      <c r="B132" s="49"/>
      <c r="C132" s="49" t="s">
        <v>527</v>
      </c>
      <c r="D132" s="25"/>
      <c r="E132" s="45"/>
      <c r="F132" s="45"/>
      <c r="G132" s="45"/>
      <c r="H132" s="45"/>
      <c r="I132" s="45"/>
      <c r="J132" s="45"/>
      <c r="K132" s="45"/>
      <c r="L132" s="45"/>
      <c r="M132" s="25"/>
      <c r="N132" s="43"/>
      <c r="O132" s="44"/>
      <c r="P132" s="50"/>
      <c r="Q132" s="26"/>
    </row>
    <row r="133" spans="1:18" s="54" customFormat="1" x14ac:dyDescent="0.2">
      <c r="A133" s="20"/>
      <c r="B133" s="49"/>
      <c r="C133" s="121" t="s">
        <v>526</v>
      </c>
      <c r="D133" s="49" t="s">
        <v>118</v>
      </c>
      <c r="E133" s="45">
        <v>16</v>
      </c>
      <c r="F133" s="333" t="s">
        <v>10</v>
      </c>
      <c r="G133" s="333" t="s">
        <v>11</v>
      </c>
      <c r="H133" s="45">
        <v>200</v>
      </c>
      <c r="I133" s="333" t="s">
        <v>12</v>
      </c>
      <c r="J133" s="333" t="s">
        <v>119</v>
      </c>
      <c r="K133" s="45"/>
      <c r="L133" s="45"/>
      <c r="M133" s="25"/>
      <c r="N133" s="43">
        <f>E133*H133</f>
        <v>3200</v>
      </c>
      <c r="O133" s="51" t="s">
        <v>16</v>
      </c>
      <c r="P133" s="50">
        <v>13000</v>
      </c>
      <c r="Q133" s="26">
        <f>N133*P133</f>
        <v>41600000</v>
      </c>
    </row>
    <row r="134" spans="1:18" s="129" customFormat="1" ht="18" x14ac:dyDescent="0.25">
      <c r="A134" s="1127" t="s">
        <v>560</v>
      </c>
      <c r="B134" s="1128"/>
      <c r="C134" s="1128"/>
      <c r="D134" s="1128"/>
      <c r="E134" s="1128"/>
      <c r="F134" s="1128"/>
      <c r="G134" s="1128"/>
      <c r="H134" s="1128"/>
      <c r="I134" s="1128"/>
      <c r="J134" s="1128"/>
      <c r="K134" s="1128"/>
      <c r="L134" s="1128"/>
      <c r="M134" s="1128"/>
      <c r="N134" s="1128"/>
      <c r="O134" s="1128"/>
      <c r="P134" s="1128"/>
      <c r="Q134" s="1129"/>
      <c r="R134" s="155"/>
    </row>
    <row r="135" spans="1:18" s="129" customFormat="1" ht="18" x14ac:dyDescent="0.25">
      <c r="A135" s="340"/>
      <c r="B135" s="342"/>
      <c r="C135" s="342"/>
      <c r="D135" s="342"/>
      <c r="E135" s="342"/>
      <c r="F135" s="342"/>
      <c r="G135" s="342"/>
      <c r="H135" s="342"/>
      <c r="I135" s="342"/>
      <c r="J135" s="342"/>
      <c r="K135" s="342"/>
      <c r="L135" s="342"/>
      <c r="M135" s="342"/>
      <c r="N135" s="340"/>
      <c r="O135" s="340"/>
      <c r="P135" s="340"/>
      <c r="Q135" s="341">
        <f>Q136+Q149+Q162+Q171+Q178+Q184</f>
        <v>87828000</v>
      </c>
      <c r="R135" s="155"/>
    </row>
    <row r="136" spans="1:18" s="54" customFormat="1" x14ac:dyDescent="0.2">
      <c r="A136" s="20"/>
      <c r="B136" s="327" t="s">
        <v>26</v>
      </c>
      <c r="C136" s="34" t="s">
        <v>528</v>
      </c>
      <c r="D136" s="5"/>
      <c r="E136" s="34"/>
      <c r="F136" s="5"/>
      <c r="G136" s="327"/>
      <c r="H136" s="327"/>
      <c r="I136" s="327"/>
      <c r="J136" s="327"/>
      <c r="K136" s="327"/>
      <c r="L136" s="327"/>
      <c r="M136" s="327"/>
      <c r="N136" s="20"/>
      <c r="O136" s="20"/>
      <c r="P136" s="21"/>
      <c r="Q136" s="31">
        <f>Q137+Q139</f>
        <v>18410000</v>
      </c>
    </row>
    <row r="137" spans="1:18" s="54" customFormat="1" x14ac:dyDescent="0.2">
      <c r="A137" s="20"/>
      <c r="B137" s="304" t="s">
        <v>529</v>
      </c>
      <c r="C137" s="18" t="s">
        <v>530</v>
      </c>
      <c r="D137" s="71"/>
      <c r="E137" s="71"/>
      <c r="F137" s="18"/>
      <c r="G137" s="19"/>
      <c r="H137" s="19"/>
      <c r="I137" s="19"/>
      <c r="J137" s="19"/>
      <c r="K137" s="19"/>
      <c r="L137" s="19"/>
      <c r="M137" s="19"/>
      <c r="N137" s="20"/>
      <c r="O137" s="20"/>
      <c r="P137" s="21"/>
      <c r="Q137" s="33">
        <f>Q138</f>
        <v>2800000</v>
      </c>
    </row>
    <row r="138" spans="1:18" s="54" customFormat="1" x14ac:dyDescent="0.2">
      <c r="A138" s="20"/>
      <c r="B138" s="304"/>
      <c r="C138" s="18" t="s">
        <v>531</v>
      </c>
      <c r="D138" s="25" t="s">
        <v>9</v>
      </c>
      <c r="E138" s="45">
        <v>1</v>
      </c>
      <c r="F138" s="45" t="s">
        <v>10</v>
      </c>
      <c r="G138" s="45" t="s">
        <v>11</v>
      </c>
      <c r="H138" s="45">
        <v>7</v>
      </c>
      <c r="I138" s="45" t="s">
        <v>532</v>
      </c>
      <c r="J138" s="19" t="s">
        <v>11</v>
      </c>
      <c r="K138" s="1130">
        <v>400000</v>
      </c>
      <c r="L138" s="1130"/>
      <c r="M138" s="18" t="s">
        <v>14</v>
      </c>
      <c r="N138" s="43">
        <f>E138*H138</f>
        <v>7</v>
      </c>
      <c r="O138" s="20" t="s">
        <v>532</v>
      </c>
      <c r="P138" s="21">
        <v>400000</v>
      </c>
      <c r="Q138" s="26">
        <f t="shared" ref="Q138:Q186" si="30">N138*P138</f>
        <v>2800000</v>
      </c>
    </row>
    <row r="139" spans="1:18" s="54" customFormat="1" x14ac:dyDescent="0.2">
      <c r="A139" s="20"/>
      <c r="B139" s="304" t="s">
        <v>533</v>
      </c>
      <c r="C139" s="18" t="s">
        <v>534</v>
      </c>
      <c r="D139" s="71"/>
      <c r="E139" s="71"/>
      <c r="F139" s="18"/>
      <c r="G139" s="19"/>
      <c r="H139" s="19"/>
      <c r="I139" s="18"/>
      <c r="J139" s="18"/>
      <c r="K139" s="18"/>
      <c r="L139" s="18"/>
      <c r="M139" s="19"/>
      <c r="N139" s="20"/>
      <c r="O139" s="20"/>
      <c r="P139" s="21"/>
      <c r="Q139" s="26">
        <f>SUM(Q140:Q147)</f>
        <v>15610000</v>
      </c>
    </row>
    <row r="140" spans="1:18" s="54" customFormat="1" x14ac:dyDescent="0.2">
      <c r="A140" s="20"/>
      <c r="B140" s="18"/>
      <c r="C140" s="18" t="s">
        <v>535</v>
      </c>
      <c r="D140" s="18" t="s">
        <v>9</v>
      </c>
      <c r="E140" s="19">
        <v>1</v>
      </c>
      <c r="F140" s="19" t="s">
        <v>470</v>
      </c>
      <c r="G140" s="19">
        <v>1</v>
      </c>
      <c r="H140" s="19" t="s">
        <v>471</v>
      </c>
      <c r="I140" s="45">
        <v>7</v>
      </c>
      <c r="J140" s="19" t="s">
        <v>11</v>
      </c>
      <c r="K140" s="1130">
        <v>300000</v>
      </c>
      <c r="L140" s="1130"/>
      <c r="M140" s="18" t="s">
        <v>14</v>
      </c>
      <c r="N140" s="20">
        <f>E140*G140*I140</f>
        <v>7</v>
      </c>
      <c r="O140" s="20" t="s">
        <v>16</v>
      </c>
      <c r="P140" s="21">
        <v>300000</v>
      </c>
      <c r="Q140" s="26">
        <f t="shared" si="30"/>
        <v>2100000</v>
      </c>
    </row>
    <row r="141" spans="1:18" s="54" customFormat="1" x14ac:dyDescent="0.2">
      <c r="A141" s="20"/>
      <c r="B141" s="18"/>
      <c r="C141" s="18" t="s">
        <v>536</v>
      </c>
      <c r="D141" s="18" t="s">
        <v>9</v>
      </c>
      <c r="E141" s="19">
        <v>2</v>
      </c>
      <c r="F141" s="19" t="s">
        <v>470</v>
      </c>
      <c r="G141" s="19">
        <v>1</v>
      </c>
      <c r="H141" s="19" t="s">
        <v>471</v>
      </c>
      <c r="I141" s="45">
        <v>7</v>
      </c>
      <c r="J141" s="19" t="s">
        <v>11</v>
      </c>
      <c r="K141" s="1130">
        <v>250000</v>
      </c>
      <c r="L141" s="1130"/>
      <c r="M141" s="18" t="s">
        <v>14</v>
      </c>
      <c r="N141" s="20">
        <f>E141*G141*I141</f>
        <v>14</v>
      </c>
      <c r="O141" s="20" t="s">
        <v>16</v>
      </c>
      <c r="P141" s="21">
        <v>250000</v>
      </c>
      <c r="Q141" s="26">
        <f t="shared" si="30"/>
        <v>3500000</v>
      </c>
    </row>
    <row r="142" spans="1:18" s="54" customFormat="1" x14ac:dyDescent="0.2">
      <c r="A142" s="20"/>
      <c r="B142" s="18"/>
      <c r="C142" s="18" t="s">
        <v>537</v>
      </c>
      <c r="D142" s="18"/>
      <c r="E142" s="18"/>
      <c r="F142" s="18"/>
      <c r="G142" s="19"/>
      <c r="H142" s="19"/>
      <c r="I142" s="45"/>
      <c r="J142" s="19"/>
      <c r="K142" s="19"/>
      <c r="L142" s="19"/>
      <c r="M142" s="19"/>
      <c r="N142" s="20"/>
      <c r="O142" s="20"/>
      <c r="P142" s="21"/>
      <c r="Q142" s="26"/>
    </row>
    <row r="143" spans="1:18" s="54" customFormat="1" x14ac:dyDescent="0.2">
      <c r="A143" s="20"/>
      <c r="B143" s="18"/>
      <c r="C143" s="18" t="s">
        <v>538</v>
      </c>
      <c r="D143" s="18" t="s">
        <v>9</v>
      </c>
      <c r="E143" s="19">
        <v>1</v>
      </c>
      <c r="F143" s="19" t="s">
        <v>470</v>
      </c>
      <c r="G143" s="19">
        <v>1</v>
      </c>
      <c r="H143" s="19" t="s">
        <v>471</v>
      </c>
      <c r="I143" s="45">
        <v>7</v>
      </c>
      <c r="J143" s="19" t="s">
        <v>11</v>
      </c>
      <c r="K143" s="1130">
        <v>150000</v>
      </c>
      <c r="L143" s="1130"/>
      <c r="M143" s="18" t="s">
        <v>14</v>
      </c>
      <c r="N143" s="20">
        <f t="shared" ref="N143:N147" si="31">E143*G143*I143</f>
        <v>7</v>
      </c>
      <c r="O143" s="20" t="s">
        <v>16</v>
      </c>
      <c r="P143" s="21">
        <v>150000</v>
      </c>
      <c r="Q143" s="26">
        <f t="shared" si="30"/>
        <v>1050000</v>
      </c>
    </row>
    <row r="144" spans="1:18" s="54" customFormat="1" x14ac:dyDescent="0.2">
      <c r="A144" s="20"/>
      <c r="B144" s="18"/>
      <c r="C144" s="18" t="s">
        <v>539</v>
      </c>
      <c r="D144" s="18" t="s">
        <v>9</v>
      </c>
      <c r="E144" s="19">
        <v>1</v>
      </c>
      <c r="F144" s="19" t="s">
        <v>470</v>
      </c>
      <c r="G144" s="19">
        <v>1</v>
      </c>
      <c r="H144" s="19" t="s">
        <v>471</v>
      </c>
      <c r="I144" s="45">
        <v>7</v>
      </c>
      <c r="J144" s="19" t="s">
        <v>11</v>
      </c>
      <c r="K144" s="1130">
        <v>200000</v>
      </c>
      <c r="L144" s="1130"/>
      <c r="M144" s="18" t="s">
        <v>14</v>
      </c>
      <c r="N144" s="20">
        <f t="shared" si="31"/>
        <v>7</v>
      </c>
      <c r="O144" s="20" t="s">
        <v>16</v>
      </c>
      <c r="P144" s="21">
        <v>200000</v>
      </c>
      <c r="Q144" s="26">
        <f t="shared" si="30"/>
        <v>1400000</v>
      </c>
    </row>
    <row r="145" spans="1:17" s="54" customFormat="1" x14ac:dyDescent="0.2">
      <c r="A145" s="20"/>
      <c r="B145" s="18"/>
      <c r="C145" s="18" t="s">
        <v>540</v>
      </c>
      <c r="D145" s="18" t="s">
        <v>9</v>
      </c>
      <c r="E145" s="19">
        <v>1</v>
      </c>
      <c r="F145" s="19" t="s">
        <v>470</v>
      </c>
      <c r="G145" s="19">
        <v>1</v>
      </c>
      <c r="H145" s="19" t="s">
        <v>471</v>
      </c>
      <c r="I145" s="45">
        <v>7</v>
      </c>
      <c r="J145" s="19" t="s">
        <v>11</v>
      </c>
      <c r="K145" s="1130">
        <v>150000</v>
      </c>
      <c r="L145" s="1130"/>
      <c r="M145" s="18" t="s">
        <v>14</v>
      </c>
      <c r="N145" s="20">
        <f t="shared" si="31"/>
        <v>7</v>
      </c>
      <c r="O145" s="20" t="s">
        <v>16</v>
      </c>
      <c r="P145" s="21">
        <v>150000</v>
      </c>
      <c r="Q145" s="26">
        <f t="shared" si="30"/>
        <v>1050000</v>
      </c>
    </row>
    <row r="146" spans="1:17" s="54" customFormat="1" x14ac:dyDescent="0.2">
      <c r="A146" s="20"/>
      <c r="B146" s="18"/>
      <c r="C146" s="18" t="s">
        <v>541</v>
      </c>
      <c r="D146" s="18" t="s">
        <v>9</v>
      </c>
      <c r="E146" s="19">
        <v>6</v>
      </c>
      <c r="F146" s="19" t="s">
        <v>470</v>
      </c>
      <c r="G146" s="19">
        <v>1</v>
      </c>
      <c r="H146" s="19" t="s">
        <v>471</v>
      </c>
      <c r="I146" s="45">
        <v>7</v>
      </c>
      <c r="J146" s="19" t="s">
        <v>11</v>
      </c>
      <c r="K146" s="1130">
        <v>100000</v>
      </c>
      <c r="L146" s="1130"/>
      <c r="M146" s="18" t="s">
        <v>14</v>
      </c>
      <c r="N146" s="20">
        <f t="shared" si="31"/>
        <v>42</v>
      </c>
      <c r="O146" s="20" t="s">
        <v>16</v>
      </c>
      <c r="P146" s="21">
        <v>100000</v>
      </c>
      <c r="Q146" s="26">
        <f t="shared" si="30"/>
        <v>4200000</v>
      </c>
    </row>
    <row r="147" spans="1:17" s="54" customFormat="1" x14ac:dyDescent="0.2">
      <c r="A147" s="20"/>
      <c r="B147" s="18"/>
      <c r="C147" s="18" t="s">
        <v>542</v>
      </c>
      <c r="D147" s="18" t="s">
        <v>9</v>
      </c>
      <c r="E147" s="19">
        <v>15</v>
      </c>
      <c r="F147" s="19" t="s">
        <v>470</v>
      </c>
      <c r="G147" s="19">
        <v>1</v>
      </c>
      <c r="H147" s="19" t="s">
        <v>471</v>
      </c>
      <c r="I147" s="45">
        <v>7</v>
      </c>
      <c r="J147" s="19" t="s">
        <v>11</v>
      </c>
      <c r="K147" s="1130">
        <v>22000</v>
      </c>
      <c r="L147" s="1130"/>
      <c r="M147" s="18" t="s">
        <v>14</v>
      </c>
      <c r="N147" s="20">
        <f t="shared" si="31"/>
        <v>105</v>
      </c>
      <c r="O147" s="20" t="s">
        <v>16</v>
      </c>
      <c r="P147" s="21">
        <v>22000</v>
      </c>
      <c r="Q147" s="26">
        <f t="shared" si="30"/>
        <v>2310000</v>
      </c>
    </row>
    <row r="148" spans="1:17" s="54" customFormat="1" x14ac:dyDescent="0.2">
      <c r="A148" s="20"/>
      <c r="B148" s="18"/>
      <c r="C148" s="18"/>
      <c r="D148" s="18"/>
      <c r="E148" s="19"/>
      <c r="F148" s="19"/>
      <c r="G148" s="19"/>
      <c r="H148" s="19"/>
      <c r="I148" s="45"/>
      <c r="J148" s="19"/>
      <c r="K148" s="334"/>
      <c r="L148" s="334"/>
      <c r="M148" s="18"/>
      <c r="N148" s="20"/>
      <c r="O148" s="20"/>
      <c r="P148" s="21"/>
      <c r="Q148" s="26">
        <f t="shared" si="30"/>
        <v>0</v>
      </c>
    </row>
    <row r="149" spans="1:17" s="54" customFormat="1" x14ac:dyDescent="0.2">
      <c r="A149" s="20"/>
      <c r="B149" s="289" t="s">
        <v>26</v>
      </c>
      <c r="C149" s="288" t="s">
        <v>543</v>
      </c>
      <c r="D149" s="18"/>
      <c r="E149" s="19"/>
      <c r="F149" s="19"/>
      <c r="G149" s="19"/>
      <c r="H149" s="19"/>
      <c r="I149" s="45"/>
      <c r="J149" s="19"/>
      <c r="K149" s="334"/>
      <c r="L149" s="334"/>
      <c r="M149" s="18"/>
      <c r="N149" s="20"/>
      <c r="O149" s="20"/>
      <c r="P149" s="21"/>
      <c r="Q149" s="31">
        <f>Q150+Q152</f>
        <v>5216000</v>
      </c>
    </row>
    <row r="150" spans="1:17" s="54" customFormat="1" x14ac:dyDescent="0.2">
      <c r="A150" s="20"/>
      <c r="B150" s="304" t="s">
        <v>529</v>
      </c>
      <c r="C150" s="18" t="s">
        <v>530</v>
      </c>
      <c r="D150" s="71"/>
      <c r="E150" s="71"/>
      <c r="F150" s="18"/>
      <c r="G150" s="19"/>
      <c r="H150" s="19"/>
      <c r="I150" s="19"/>
      <c r="J150" s="19"/>
      <c r="K150" s="19"/>
      <c r="L150" s="19"/>
      <c r="M150" s="19"/>
      <c r="N150" s="20"/>
      <c r="O150" s="20"/>
      <c r="P150" s="21"/>
      <c r="Q150" s="26">
        <f>Q151</f>
        <v>900000</v>
      </c>
    </row>
    <row r="151" spans="1:17" s="54" customFormat="1" x14ac:dyDescent="0.2">
      <c r="A151" s="20"/>
      <c r="B151" s="304"/>
      <c r="C151" s="18" t="s">
        <v>531</v>
      </c>
      <c r="D151" s="25" t="s">
        <v>9</v>
      </c>
      <c r="E151" s="45">
        <v>1</v>
      </c>
      <c r="F151" s="45" t="s">
        <v>10</v>
      </c>
      <c r="G151" s="45" t="s">
        <v>11</v>
      </c>
      <c r="H151" s="45">
        <v>2</v>
      </c>
      <c r="I151" s="45" t="s">
        <v>532</v>
      </c>
      <c r="J151" s="19" t="s">
        <v>11</v>
      </c>
      <c r="K151" s="1130">
        <v>450000</v>
      </c>
      <c r="L151" s="1130"/>
      <c r="M151" s="18" t="s">
        <v>14</v>
      </c>
      <c r="N151" s="43">
        <f>E151*H151</f>
        <v>2</v>
      </c>
      <c r="O151" s="20" t="s">
        <v>532</v>
      </c>
      <c r="P151" s="21">
        <v>450000</v>
      </c>
      <c r="Q151" s="26">
        <f t="shared" si="30"/>
        <v>900000</v>
      </c>
    </row>
    <row r="152" spans="1:17" s="54" customFormat="1" x14ac:dyDescent="0.2">
      <c r="A152" s="20"/>
      <c r="B152" s="304" t="s">
        <v>559</v>
      </c>
      <c r="C152" s="18" t="s">
        <v>544</v>
      </c>
      <c r="D152" s="71"/>
      <c r="E152" s="71"/>
      <c r="F152" s="18"/>
      <c r="G152" s="19"/>
      <c r="H152" s="19"/>
      <c r="I152" s="18"/>
      <c r="J152" s="18"/>
      <c r="K152" s="18"/>
      <c r="L152" s="18"/>
      <c r="M152" s="19"/>
      <c r="N152" s="20"/>
      <c r="O152" s="20"/>
      <c r="P152" s="21"/>
      <c r="Q152" s="26">
        <f>SUM(Q153:Q160)</f>
        <v>4316000</v>
      </c>
    </row>
    <row r="153" spans="1:17" s="54" customFormat="1" x14ac:dyDescent="0.2">
      <c r="A153" s="20"/>
      <c r="B153" s="18"/>
      <c r="C153" s="18" t="s">
        <v>535</v>
      </c>
      <c r="D153" s="18" t="s">
        <v>9</v>
      </c>
      <c r="E153" s="19">
        <v>1</v>
      </c>
      <c r="F153" s="19" t="s">
        <v>470</v>
      </c>
      <c r="G153" s="19">
        <v>1</v>
      </c>
      <c r="H153" s="19" t="s">
        <v>471</v>
      </c>
      <c r="I153" s="45">
        <v>2</v>
      </c>
      <c r="J153" s="19" t="s">
        <v>11</v>
      </c>
      <c r="K153" s="1130">
        <v>300000</v>
      </c>
      <c r="L153" s="1130"/>
      <c r="M153" s="18" t="s">
        <v>14</v>
      </c>
      <c r="N153" s="20">
        <f t="shared" ref="N153:N154" si="32">E153*G153*I153</f>
        <v>2</v>
      </c>
      <c r="O153" s="20" t="s">
        <v>16</v>
      </c>
      <c r="P153" s="21">
        <v>300000</v>
      </c>
      <c r="Q153" s="26">
        <f t="shared" si="30"/>
        <v>600000</v>
      </c>
    </row>
    <row r="154" spans="1:17" s="54" customFormat="1" x14ac:dyDescent="0.2">
      <c r="A154" s="20"/>
      <c r="B154" s="18"/>
      <c r="C154" s="18" t="s">
        <v>536</v>
      </c>
      <c r="D154" s="18" t="s">
        <v>9</v>
      </c>
      <c r="E154" s="19">
        <v>2</v>
      </c>
      <c r="F154" s="19" t="s">
        <v>470</v>
      </c>
      <c r="G154" s="19">
        <v>1</v>
      </c>
      <c r="H154" s="19" t="s">
        <v>471</v>
      </c>
      <c r="I154" s="45">
        <v>2</v>
      </c>
      <c r="J154" s="19" t="s">
        <v>11</v>
      </c>
      <c r="K154" s="1130">
        <v>250000</v>
      </c>
      <c r="L154" s="1130"/>
      <c r="M154" s="18" t="s">
        <v>14</v>
      </c>
      <c r="N154" s="20">
        <f t="shared" si="32"/>
        <v>4</v>
      </c>
      <c r="O154" s="20" t="s">
        <v>16</v>
      </c>
      <c r="P154" s="21">
        <v>250000</v>
      </c>
      <c r="Q154" s="26">
        <f t="shared" si="30"/>
        <v>1000000</v>
      </c>
    </row>
    <row r="155" spans="1:17" s="54" customFormat="1" x14ac:dyDescent="0.2">
      <c r="A155" s="20"/>
      <c r="B155" s="18"/>
      <c r="C155" s="18" t="s">
        <v>537</v>
      </c>
      <c r="D155" s="18"/>
      <c r="E155" s="18"/>
      <c r="F155" s="18"/>
      <c r="G155" s="19"/>
      <c r="H155" s="19"/>
      <c r="I155" s="45"/>
      <c r="J155" s="19"/>
      <c r="K155" s="19"/>
      <c r="L155" s="19"/>
      <c r="M155" s="19"/>
      <c r="N155" s="20"/>
      <c r="O155" s="20"/>
      <c r="P155" s="21"/>
      <c r="Q155" s="26"/>
    </row>
    <row r="156" spans="1:17" s="54" customFormat="1" x14ac:dyDescent="0.2">
      <c r="A156" s="20"/>
      <c r="B156" s="18"/>
      <c r="C156" s="18" t="s">
        <v>538</v>
      </c>
      <c r="D156" s="18" t="s">
        <v>9</v>
      </c>
      <c r="E156" s="19">
        <v>1</v>
      </c>
      <c r="F156" s="19" t="s">
        <v>470</v>
      </c>
      <c r="G156" s="19">
        <v>1</v>
      </c>
      <c r="H156" s="19" t="s">
        <v>471</v>
      </c>
      <c r="I156" s="45">
        <v>2</v>
      </c>
      <c r="J156" s="19" t="s">
        <v>11</v>
      </c>
      <c r="K156" s="1130">
        <v>150000</v>
      </c>
      <c r="L156" s="1130"/>
      <c r="M156" s="18" t="s">
        <v>14</v>
      </c>
      <c r="N156" s="20">
        <f t="shared" ref="N156:N160" si="33">E156*G156*I156</f>
        <v>2</v>
      </c>
      <c r="O156" s="20" t="s">
        <v>16</v>
      </c>
      <c r="P156" s="21">
        <v>150000</v>
      </c>
      <c r="Q156" s="26">
        <f t="shared" si="30"/>
        <v>300000</v>
      </c>
    </row>
    <row r="157" spans="1:17" s="54" customFormat="1" x14ac:dyDescent="0.2">
      <c r="A157" s="20"/>
      <c r="B157" s="18"/>
      <c r="C157" s="18" t="s">
        <v>539</v>
      </c>
      <c r="D157" s="18" t="s">
        <v>9</v>
      </c>
      <c r="E157" s="19">
        <v>1</v>
      </c>
      <c r="F157" s="19" t="s">
        <v>470</v>
      </c>
      <c r="G157" s="19">
        <v>1</v>
      </c>
      <c r="H157" s="19" t="s">
        <v>471</v>
      </c>
      <c r="I157" s="45">
        <v>2</v>
      </c>
      <c r="J157" s="19" t="s">
        <v>11</v>
      </c>
      <c r="K157" s="1130">
        <v>250000</v>
      </c>
      <c r="L157" s="1130"/>
      <c r="M157" s="18" t="s">
        <v>14</v>
      </c>
      <c r="N157" s="20">
        <f t="shared" si="33"/>
        <v>2</v>
      </c>
      <c r="O157" s="20" t="s">
        <v>16</v>
      </c>
      <c r="P157" s="21">
        <v>250000</v>
      </c>
      <c r="Q157" s="26">
        <f t="shared" si="30"/>
        <v>500000</v>
      </c>
    </row>
    <row r="158" spans="1:17" s="54" customFormat="1" x14ac:dyDescent="0.2">
      <c r="A158" s="20"/>
      <c r="B158" s="18"/>
      <c r="C158" s="18" t="s">
        <v>540</v>
      </c>
      <c r="D158" s="18" t="s">
        <v>9</v>
      </c>
      <c r="E158" s="19">
        <v>1</v>
      </c>
      <c r="F158" s="19" t="s">
        <v>470</v>
      </c>
      <c r="G158" s="19">
        <v>1</v>
      </c>
      <c r="H158" s="19" t="s">
        <v>471</v>
      </c>
      <c r="I158" s="45">
        <v>2</v>
      </c>
      <c r="J158" s="19" t="s">
        <v>11</v>
      </c>
      <c r="K158" s="1130">
        <v>150000</v>
      </c>
      <c r="L158" s="1130"/>
      <c r="M158" s="18" t="s">
        <v>14</v>
      </c>
      <c r="N158" s="20">
        <f t="shared" si="33"/>
        <v>2</v>
      </c>
      <c r="O158" s="20" t="s">
        <v>16</v>
      </c>
      <c r="P158" s="21">
        <v>150000</v>
      </c>
      <c r="Q158" s="26">
        <f t="shared" si="30"/>
        <v>300000</v>
      </c>
    </row>
    <row r="159" spans="1:17" s="54" customFormat="1" x14ac:dyDescent="0.2">
      <c r="A159" s="20"/>
      <c r="B159" s="18"/>
      <c r="C159" s="18" t="s">
        <v>541</v>
      </c>
      <c r="D159" s="18" t="s">
        <v>9</v>
      </c>
      <c r="E159" s="19">
        <v>5</v>
      </c>
      <c r="F159" s="19" t="s">
        <v>470</v>
      </c>
      <c r="G159" s="19">
        <v>1</v>
      </c>
      <c r="H159" s="19" t="s">
        <v>471</v>
      </c>
      <c r="I159" s="45">
        <v>2</v>
      </c>
      <c r="J159" s="19" t="s">
        <v>11</v>
      </c>
      <c r="K159" s="1130">
        <v>100000</v>
      </c>
      <c r="L159" s="1130"/>
      <c r="M159" s="18" t="s">
        <v>14</v>
      </c>
      <c r="N159" s="20">
        <f t="shared" si="33"/>
        <v>10</v>
      </c>
      <c r="O159" s="20" t="s">
        <v>16</v>
      </c>
      <c r="P159" s="21">
        <v>100000</v>
      </c>
      <c r="Q159" s="26">
        <f t="shared" si="30"/>
        <v>1000000</v>
      </c>
    </row>
    <row r="160" spans="1:17" s="54" customFormat="1" x14ac:dyDescent="0.2">
      <c r="A160" s="20"/>
      <c r="B160" s="18"/>
      <c r="C160" s="18" t="s">
        <v>542</v>
      </c>
      <c r="D160" s="18" t="s">
        <v>9</v>
      </c>
      <c r="E160" s="19">
        <v>14</v>
      </c>
      <c r="F160" s="19" t="s">
        <v>470</v>
      </c>
      <c r="G160" s="19">
        <v>1</v>
      </c>
      <c r="H160" s="19" t="s">
        <v>471</v>
      </c>
      <c r="I160" s="45">
        <v>2</v>
      </c>
      <c r="J160" s="19" t="s">
        <v>11</v>
      </c>
      <c r="K160" s="1130">
        <v>22000</v>
      </c>
      <c r="L160" s="1130"/>
      <c r="M160" s="18" t="s">
        <v>14</v>
      </c>
      <c r="N160" s="20">
        <f t="shared" si="33"/>
        <v>28</v>
      </c>
      <c r="O160" s="20" t="s">
        <v>16</v>
      </c>
      <c r="P160" s="21">
        <v>22000</v>
      </c>
      <c r="Q160" s="26">
        <f t="shared" si="30"/>
        <v>616000</v>
      </c>
    </row>
    <row r="161" spans="1:17" s="54" customFormat="1" x14ac:dyDescent="0.2">
      <c r="A161" s="20"/>
      <c r="B161" s="305"/>
      <c r="C161" s="18"/>
      <c r="D161" s="18"/>
      <c r="E161" s="19"/>
      <c r="F161" s="19"/>
      <c r="G161" s="19"/>
      <c r="H161" s="19"/>
      <c r="I161" s="45"/>
      <c r="J161" s="19"/>
      <c r="K161" s="334"/>
      <c r="L161" s="334"/>
      <c r="M161" s="306"/>
      <c r="N161" s="20"/>
      <c r="O161" s="20"/>
      <c r="P161" s="21"/>
      <c r="Q161" s="26">
        <f t="shared" si="30"/>
        <v>0</v>
      </c>
    </row>
    <row r="162" spans="1:17" s="54" customFormat="1" x14ac:dyDescent="0.2">
      <c r="A162" s="20"/>
      <c r="B162" s="325" t="s">
        <v>26</v>
      </c>
      <c r="C162" s="325" t="s">
        <v>545</v>
      </c>
      <c r="D162" s="177"/>
      <c r="E162" s="307"/>
      <c r="F162" s="307"/>
      <c r="G162" s="307"/>
      <c r="H162" s="307"/>
      <c r="I162" s="307"/>
      <c r="J162" s="307"/>
      <c r="K162" s="307"/>
      <c r="L162" s="307"/>
      <c r="M162" s="307"/>
      <c r="N162" s="20"/>
      <c r="O162" s="20"/>
      <c r="P162" s="21"/>
      <c r="Q162" s="31">
        <f>Q163+Q165</f>
        <v>13678000</v>
      </c>
    </row>
    <row r="163" spans="1:17" s="54" customFormat="1" x14ac:dyDescent="0.2">
      <c r="A163" s="20"/>
      <c r="B163" s="304" t="s">
        <v>529</v>
      </c>
      <c r="C163" s="18" t="s">
        <v>546</v>
      </c>
      <c r="D163" s="71"/>
      <c r="E163" s="71"/>
      <c r="F163" s="18"/>
      <c r="G163" s="19"/>
      <c r="H163" s="19"/>
      <c r="I163" s="19"/>
      <c r="J163" s="19"/>
      <c r="K163" s="19"/>
      <c r="L163" s="19"/>
      <c r="M163" s="19"/>
      <c r="N163" s="20"/>
      <c r="O163" s="20"/>
      <c r="P163" s="21"/>
      <c r="Q163" s="26">
        <f>Q164</f>
        <v>1600000</v>
      </c>
    </row>
    <row r="164" spans="1:17" s="54" customFormat="1" x14ac:dyDescent="0.2">
      <c r="A164" s="20"/>
      <c r="B164" s="304"/>
      <c r="C164" s="308" t="s">
        <v>547</v>
      </c>
      <c r="D164" s="309" t="s">
        <v>9</v>
      </c>
      <c r="E164" s="310">
        <v>1</v>
      </c>
      <c r="F164" s="310" t="s">
        <v>10</v>
      </c>
      <c r="G164" s="310" t="s">
        <v>11</v>
      </c>
      <c r="H164" s="310">
        <v>4</v>
      </c>
      <c r="I164" s="310" t="s">
        <v>532</v>
      </c>
      <c r="J164" s="311" t="s">
        <v>11</v>
      </c>
      <c r="K164" s="1130">
        <v>400000</v>
      </c>
      <c r="L164" s="1130"/>
      <c r="M164" s="18" t="s">
        <v>14</v>
      </c>
      <c r="N164" s="43">
        <f>E164*H164</f>
        <v>4</v>
      </c>
      <c r="O164" s="20" t="s">
        <v>548</v>
      </c>
      <c r="P164" s="21">
        <v>400000</v>
      </c>
      <c r="Q164" s="26">
        <f t="shared" si="30"/>
        <v>1600000</v>
      </c>
    </row>
    <row r="165" spans="1:17" s="54" customFormat="1" x14ac:dyDescent="0.2">
      <c r="A165" s="20"/>
      <c r="B165" s="304" t="s">
        <v>533</v>
      </c>
      <c r="C165" s="1131" t="s">
        <v>549</v>
      </c>
      <c r="D165" s="1131"/>
      <c r="E165" s="1131"/>
      <c r="F165" s="1131"/>
      <c r="G165" s="1131"/>
      <c r="H165" s="1131"/>
      <c r="I165" s="1131"/>
      <c r="J165" s="1131"/>
      <c r="K165" s="1131"/>
      <c r="L165" s="1131"/>
      <c r="M165" s="19"/>
      <c r="N165" s="20"/>
      <c r="O165" s="20"/>
      <c r="P165" s="21"/>
      <c r="Q165" s="26">
        <f>Q166</f>
        <v>12078000</v>
      </c>
    </row>
    <row r="166" spans="1:17" s="54" customFormat="1" x14ac:dyDescent="0.2">
      <c r="A166" s="20"/>
      <c r="B166" s="93"/>
      <c r="C166" s="312" t="s">
        <v>153</v>
      </c>
      <c r="D166" s="37"/>
      <c r="E166" s="93"/>
      <c r="F166" s="56"/>
      <c r="G166" s="56"/>
      <c r="H166" s="56"/>
      <c r="I166" s="56"/>
      <c r="J166" s="56"/>
      <c r="K166" s="56"/>
      <c r="L166" s="56"/>
      <c r="M166" s="56"/>
      <c r="N166" s="20"/>
      <c r="O166" s="20"/>
      <c r="P166" s="21"/>
      <c r="Q166" s="26">
        <f>SUM(Q167:Q169)</f>
        <v>12078000</v>
      </c>
    </row>
    <row r="167" spans="1:17" s="54" customFormat="1" x14ac:dyDescent="0.2">
      <c r="A167" s="20"/>
      <c r="B167" s="5"/>
      <c r="C167" s="5" t="s">
        <v>550</v>
      </c>
      <c r="D167" s="5" t="s">
        <v>9</v>
      </c>
      <c r="E167" s="327">
        <v>3</v>
      </c>
      <c r="F167" s="327" t="s">
        <v>10</v>
      </c>
      <c r="G167" s="327" t="s">
        <v>11</v>
      </c>
      <c r="H167" s="327">
        <v>66</v>
      </c>
      <c r="I167" s="327" t="s">
        <v>8</v>
      </c>
      <c r="J167" s="313" t="s">
        <v>11</v>
      </c>
      <c r="K167" s="1126">
        <v>22000</v>
      </c>
      <c r="L167" s="1126"/>
      <c r="M167" s="5" t="s">
        <v>14</v>
      </c>
      <c r="N167" s="43">
        <f t="shared" ref="N167:N169" si="34">E167*H167</f>
        <v>198</v>
      </c>
      <c r="O167" s="20" t="s">
        <v>24</v>
      </c>
      <c r="P167" s="21">
        <v>22000</v>
      </c>
      <c r="Q167" s="26">
        <f t="shared" si="30"/>
        <v>4356000</v>
      </c>
    </row>
    <row r="168" spans="1:17" s="54" customFormat="1" x14ac:dyDescent="0.2">
      <c r="A168" s="20"/>
      <c r="B168" s="5"/>
      <c r="C168" s="5" t="s">
        <v>551</v>
      </c>
      <c r="D168" s="5" t="s">
        <v>9</v>
      </c>
      <c r="E168" s="327">
        <v>3</v>
      </c>
      <c r="F168" s="327" t="s">
        <v>10</v>
      </c>
      <c r="G168" s="327" t="s">
        <v>11</v>
      </c>
      <c r="H168" s="327">
        <v>66</v>
      </c>
      <c r="I168" s="327" t="s">
        <v>8</v>
      </c>
      <c r="J168" s="313" t="s">
        <v>11</v>
      </c>
      <c r="K168" s="1126">
        <v>34000</v>
      </c>
      <c r="L168" s="1126"/>
      <c r="M168" s="5" t="s">
        <v>14</v>
      </c>
      <c r="N168" s="43">
        <f t="shared" si="34"/>
        <v>198</v>
      </c>
      <c r="O168" s="20" t="s">
        <v>24</v>
      </c>
      <c r="P168" s="21">
        <v>34000</v>
      </c>
      <c r="Q168" s="26">
        <f t="shared" si="30"/>
        <v>6732000</v>
      </c>
    </row>
    <row r="169" spans="1:17" s="54" customFormat="1" x14ac:dyDescent="0.2">
      <c r="A169" s="20"/>
      <c r="B169" s="8"/>
      <c r="C169" s="5" t="s">
        <v>552</v>
      </c>
      <c r="D169" s="5" t="s">
        <v>9</v>
      </c>
      <c r="E169" s="327">
        <v>3</v>
      </c>
      <c r="F169" s="327" t="s">
        <v>10</v>
      </c>
      <c r="G169" s="327" t="s">
        <v>11</v>
      </c>
      <c r="H169" s="327">
        <v>66</v>
      </c>
      <c r="I169" s="327" t="s">
        <v>8</v>
      </c>
      <c r="J169" s="313" t="s">
        <v>11</v>
      </c>
      <c r="K169" s="1126">
        <v>5000</v>
      </c>
      <c r="L169" s="1126"/>
      <c r="M169" s="5" t="s">
        <v>14</v>
      </c>
      <c r="N169" s="43">
        <f t="shared" si="34"/>
        <v>198</v>
      </c>
      <c r="O169" s="20" t="s">
        <v>24</v>
      </c>
      <c r="P169" s="21">
        <v>5000</v>
      </c>
      <c r="Q169" s="26">
        <f t="shared" si="30"/>
        <v>990000</v>
      </c>
    </row>
    <row r="170" spans="1:17" s="54" customFormat="1" x14ac:dyDescent="0.2">
      <c r="A170" s="20"/>
      <c r="B170" s="314"/>
      <c r="C170" s="314"/>
      <c r="D170" s="314"/>
      <c r="E170" s="222"/>
      <c r="F170" s="222"/>
      <c r="G170" s="222"/>
      <c r="H170" s="222"/>
      <c r="I170" s="315"/>
      <c r="J170" s="222"/>
      <c r="K170" s="316"/>
      <c r="L170" s="316"/>
      <c r="M170" s="314"/>
      <c r="N170" s="20"/>
      <c r="O170" s="20"/>
      <c r="P170" s="21"/>
      <c r="Q170" s="26"/>
    </row>
    <row r="171" spans="1:17" s="59" customFormat="1" ht="15" x14ac:dyDescent="0.25">
      <c r="A171" s="287"/>
      <c r="B171" s="325" t="s">
        <v>26</v>
      </c>
      <c r="C171" s="325" t="s">
        <v>553</v>
      </c>
      <c r="D171" s="177"/>
      <c r="E171" s="179"/>
      <c r="F171" s="179"/>
      <c r="G171" s="179"/>
      <c r="H171" s="179"/>
      <c r="I171" s="179"/>
      <c r="J171" s="179"/>
      <c r="K171" s="179"/>
      <c r="L171" s="179"/>
      <c r="M171" s="179"/>
      <c r="N171" s="287"/>
      <c r="O171" s="287"/>
      <c r="P171" s="290"/>
      <c r="Q171" s="317">
        <f>Q172</f>
        <v>24400000</v>
      </c>
    </row>
    <row r="172" spans="1:17" s="54" customFormat="1" x14ac:dyDescent="0.2">
      <c r="A172" s="20"/>
      <c r="B172" s="318"/>
      <c r="C172" s="318" t="s">
        <v>554</v>
      </c>
      <c r="D172" s="89"/>
      <c r="E172" s="89"/>
      <c r="F172" s="89"/>
      <c r="G172" s="89"/>
      <c r="H172" s="89"/>
      <c r="I172" s="89"/>
      <c r="J172" s="89"/>
      <c r="K172" s="89"/>
      <c r="L172" s="89"/>
      <c r="M172" s="319"/>
      <c r="N172" s="20"/>
      <c r="O172" s="20"/>
      <c r="P172" s="21"/>
      <c r="Q172" s="26">
        <f>Q173</f>
        <v>24400000</v>
      </c>
    </row>
    <row r="173" spans="1:17" s="54" customFormat="1" x14ac:dyDescent="0.2">
      <c r="A173" s="20"/>
      <c r="B173" s="93"/>
      <c r="C173" s="312" t="s">
        <v>153</v>
      </c>
      <c r="D173" s="37"/>
      <c r="E173" s="5"/>
      <c r="F173" s="56"/>
      <c r="G173" s="56"/>
      <c r="H173" s="56"/>
      <c r="I173" s="56"/>
      <c r="J173" s="56"/>
      <c r="K173" s="56"/>
      <c r="L173" s="56"/>
      <c r="M173" s="56"/>
      <c r="N173" s="20"/>
      <c r="O173" s="20"/>
      <c r="P173" s="21"/>
      <c r="Q173" s="26">
        <f>SUM(Q174:Q176)</f>
        <v>24400000</v>
      </c>
    </row>
    <row r="174" spans="1:17" s="54" customFormat="1" x14ac:dyDescent="0.2">
      <c r="A174" s="20"/>
      <c r="B174" s="5"/>
      <c r="C174" s="5" t="s">
        <v>550</v>
      </c>
      <c r="D174" s="5" t="s">
        <v>9</v>
      </c>
      <c r="E174" s="327">
        <v>10</v>
      </c>
      <c r="F174" s="327" t="s">
        <v>10</v>
      </c>
      <c r="G174" s="327" t="s">
        <v>11</v>
      </c>
      <c r="H174" s="327">
        <v>40</v>
      </c>
      <c r="I174" s="327" t="s">
        <v>8</v>
      </c>
      <c r="J174" s="313" t="s">
        <v>11</v>
      </c>
      <c r="K174" s="1126">
        <v>22000</v>
      </c>
      <c r="L174" s="1126"/>
      <c r="M174" s="5" t="s">
        <v>14</v>
      </c>
      <c r="N174" s="43">
        <f t="shared" ref="N174:N176" si="35">E174*H174</f>
        <v>400</v>
      </c>
      <c r="O174" s="20" t="s">
        <v>24</v>
      </c>
      <c r="P174" s="21">
        <v>22000</v>
      </c>
      <c r="Q174" s="26">
        <f t="shared" si="30"/>
        <v>8800000</v>
      </c>
    </row>
    <row r="175" spans="1:17" s="54" customFormat="1" x14ac:dyDescent="0.2">
      <c r="A175" s="20"/>
      <c r="B175" s="5"/>
      <c r="C175" s="5" t="s">
        <v>551</v>
      </c>
      <c r="D175" s="5" t="s">
        <v>9</v>
      </c>
      <c r="E175" s="327">
        <v>10</v>
      </c>
      <c r="F175" s="327" t="s">
        <v>10</v>
      </c>
      <c r="G175" s="327" t="s">
        <v>11</v>
      </c>
      <c r="H175" s="327">
        <v>40</v>
      </c>
      <c r="I175" s="327" t="s">
        <v>8</v>
      </c>
      <c r="J175" s="313" t="s">
        <v>11</v>
      </c>
      <c r="K175" s="1126">
        <v>34000</v>
      </c>
      <c r="L175" s="1126"/>
      <c r="M175" s="5" t="s">
        <v>14</v>
      </c>
      <c r="N175" s="43">
        <f t="shared" si="35"/>
        <v>400</v>
      </c>
      <c r="O175" s="20" t="s">
        <v>24</v>
      </c>
      <c r="P175" s="21">
        <v>34000</v>
      </c>
      <c r="Q175" s="26">
        <f t="shared" si="30"/>
        <v>13600000</v>
      </c>
    </row>
    <row r="176" spans="1:17" s="54" customFormat="1" x14ac:dyDescent="0.2">
      <c r="A176" s="20"/>
      <c r="B176" s="8"/>
      <c r="C176" s="5" t="s">
        <v>552</v>
      </c>
      <c r="D176" s="5" t="s">
        <v>9</v>
      </c>
      <c r="E176" s="327">
        <v>10</v>
      </c>
      <c r="F176" s="327" t="s">
        <v>10</v>
      </c>
      <c r="G176" s="327" t="s">
        <v>11</v>
      </c>
      <c r="H176" s="327">
        <v>40</v>
      </c>
      <c r="I176" s="327" t="s">
        <v>8</v>
      </c>
      <c r="J176" s="313" t="s">
        <v>11</v>
      </c>
      <c r="K176" s="1126">
        <v>5000</v>
      </c>
      <c r="L176" s="1126"/>
      <c r="M176" s="5" t="s">
        <v>14</v>
      </c>
      <c r="N176" s="43">
        <f t="shared" si="35"/>
        <v>400</v>
      </c>
      <c r="O176" s="20" t="s">
        <v>24</v>
      </c>
      <c r="P176" s="21">
        <v>5000</v>
      </c>
      <c r="Q176" s="26">
        <f t="shared" si="30"/>
        <v>2000000</v>
      </c>
    </row>
    <row r="177" spans="1:17" s="54" customFormat="1" x14ac:dyDescent="0.2">
      <c r="A177" s="20"/>
      <c r="B177" s="18"/>
      <c r="C177" s="18"/>
      <c r="D177" s="18"/>
      <c r="E177" s="19"/>
      <c r="F177" s="19"/>
      <c r="G177" s="19"/>
      <c r="H177" s="19"/>
      <c r="I177" s="45"/>
      <c r="J177" s="19"/>
      <c r="K177" s="334"/>
      <c r="L177" s="334"/>
      <c r="M177" s="18"/>
      <c r="N177" s="20"/>
      <c r="O177" s="20"/>
      <c r="P177" s="21"/>
      <c r="Q177" s="26">
        <f t="shared" si="30"/>
        <v>0</v>
      </c>
    </row>
    <row r="178" spans="1:17" s="54" customFormat="1" x14ac:dyDescent="0.2">
      <c r="A178" s="20"/>
      <c r="B178" s="318" t="s">
        <v>26</v>
      </c>
      <c r="C178" s="318" t="s">
        <v>555</v>
      </c>
      <c r="D178" s="320"/>
      <c r="E178" s="320"/>
      <c r="F178" s="320"/>
      <c r="G178" s="320"/>
      <c r="H178" s="320"/>
      <c r="I178" s="320"/>
      <c r="J178" s="320"/>
      <c r="K178" s="320"/>
      <c r="L178" s="320"/>
      <c r="M178" s="321"/>
      <c r="N178" s="20"/>
      <c r="O178" s="20"/>
      <c r="P178" s="21"/>
      <c r="Q178" s="31">
        <f>Q179</f>
        <v>17934000</v>
      </c>
    </row>
    <row r="179" spans="1:17" s="54" customFormat="1" x14ac:dyDescent="0.2">
      <c r="A179" s="20"/>
      <c r="B179" s="93"/>
      <c r="C179" s="312" t="s">
        <v>153</v>
      </c>
      <c r="D179" s="37"/>
      <c r="E179" s="5"/>
      <c r="F179" s="56"/>
      <c r="G179" s="56"/>
      <c r="H179" s="56"/>
      <c r="I179" s="56"/>
      <c r="J179" s="56"/>
      <c r="K179" s="56"/>
      <c r="L179" s="56"/>
      <c r="M179" s="56"/>
      <c r="N179" s="20"/>
      <c r="O179" s="20"/>
      <c r="P179" s="21"/>
      <c r="Q179" s="26">
        <f>SUM(Q180:Q182)</f>
        <v>17934000</v>
      </c>
    </row>
    <row r="180" spans="1:17" s="54" customFormat="1" x14ac:dyDescent="0.2">
      <c r="A180" s="20"/>
      <c r="B180" s="5"/>
      <c r="C180" s="5" t="s">
        <v>550</v>
      </c>
      <c r="D180" s="5" t="s">
        <v>9</v>
      </c>
      <c r="E180" s="327">
        <v>2</v>
      </c>
      <c r="F180" s="327" t="s">
        <v>10</v>
      </c>
      <c r="G180" s="327" t="s">
        <v>11</v>
      </c>
      <c r="H180" s="327">
        <v>147</v>
      </c>
      <c r="I180" s="327" t="s">
        <v>8</v>
      </c>
      <c r="J180" s="313" t="s">
        <v>11</v>
      </c>
      <c r="K180" s="1126">
        <v>22000</v>
      </c>
      <c r="L180" s="1126"/>
      <c r="M180" s="5" t="s">
        <v>14</v>
      </c>
      <c r="N180" s="43">
        <f t="shared" ref="N180:N182" si="36">E180*H180</f>
        <v>294</v>
      </c>
      <c r="O180" s="20" t="s">
        <v>24</v>
      </c>
      <c r="P180" s="21">
        <v>22000</v>
      </c>
      <c r="Q180" s="26">
        <f t="shared" si="30"/>
        <v>6468000</v>
      </c>
    </row>
    <row r="181" spans="1:17" s="54" customFormat="1" x14ac:dyDescent="0.2">
      <c r="A181" s="20"/>
      <c r="B181" s="5"/>
      <c r="C181" s="5" t="s">
        <v>551</v>
      </c>
      <c r="D181" s="5" t="s">
        <v>9</v>
      </c>
      <c r="E181" s="327">
        <v>2</v>
      </c>
      <c r="F181" s="327" t="s">
        <v>10</v>
      </c>
      <c r="G181" s="327" t="s">
        <v>11</v>
      </c>
      <c r="H181" s="327">
        <v>147</v>
      </c>
      <c r="I181" s="327" t="s">
        <v>8</v>
      </c>
      <c r="J181" s="313" t="s">
        <v>11</v>
      </c>
      <c r="K181" s="1126">
        <v>34000</v>
      </c>
      <c r="L181" s="1126"/>
      <c r="M181" s="5" t="s">
        <v>14</v>
      </c>
      <c r="N181" s="43">
        <f t="shared" si="36"/>
        <v>294</v>
      </c>
      <c r="O181" s="20" t="s">
        <v>24</v>
      </c>
      <c r="P181" s="21">
        <v>34000</v>
      </c>
      <c r="Q181" s="26">
        <f t="shared" si="30"/>
        <v>9996000</v>
      </c>
    </row>
    <row r="182" spans="1:17" s="54" customFormat="1" x14ac:dyDescent="0.2">
      <c r="A182" s="20"/>
      <c r="B182" s="8"/>
      <c r="C182" s="5" t="s">
        <v>556</v>
      </c>
      <c r="D182" s="5" t="s">
        <v>9</v>
      </c>
      <c r="E182" s="327">
        <v>2</v>
      </c>
      <c r="F182" s="327" t="s">
        <v>10</v>
      </c>
      <c r="G182" s="327" t="s">
        <v>11</v>
      </c>
      <c r="H182" s="327">
        <v>147</v>
      </c>
      <c r="I182" s="327" t="s">
        <v>8</v>
      </c>
      <c r="J182" s="313" t="s">
        <v>11</v>
      </c>
      <c r="K182" s="1126">
        <v>5000</v>
      </c>
      <c r="L182" s="1126"/>
      <c r="M182" s="5" t="s">
        <v>14</v>
      </c>
      <c r="N182" s="43">
        <f t="shared" si="36"/>
        <v>294</v>
      </c>
      <c r="O182" s="20" t="s">
        <v>24</v>
      </c>
      <c r="P182" s="21">
        <v>5000</v>
      </c>
      <c r="Q182" s="26">
        <f t="shared" si="30"/>
        <v>1470000</v>
      </c>
    </row>
    <row r="183" spans="1:17" s="54" customFormat="1" x14ac:dyDescent="0.2">
      <c r="A183" s="20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0"/>
      <c r="O183" s="20"/>
      <c r="P183" s="21"/>
      <c r="Q183" s="26">
        <f t="shared" si="30"/>
        <v>0</v>
      </c>
    </row>
    <row r="184" spans="1:17" s="54" customFormat="1" x14ac:dyDescent="0.2">
      <c r="A184" s="20"/>
      <c r="B184" s="88" t="s">
        <v>26</v>
      </c>
      <c r="C184" s="88" t="s">
        <v>302</v>
      </c>
      <c r="D184" s="89"/>
      <c r="E184" s="89"/>
      <c r="F184" s="89"/>
      <c r="G184" s="89"/>
      <c r="H184" s="89"/>
      <c r="I184" s="89"/>
      <c r="J184" s="89"/>
      <c r="K184" s="89"/>
      <c r="L184" s="89"/>
      <c r="M184" s="319"/>
      <c r="N184" s="20"/>
      <c r="O184" s="20"/>
      <c r="P184" s="21"/>
      <c r="Q184" s="31">
        <f>Q185</f>
        <v>8190000</v>
      </c>
    </row>
    <row r="185" spans="1:17" s="54" customFormat="1" x14ac:dyDescent="0.2">
      <c r="A185" s="20"/>
      <c r="B185" s="322"/>
      <c r="C185" s="322" t="s">
        <v>557</v>
      </c>
      <c r="D185" s="91"/>
      <c r="E185" s="91"/>
      <c r="F185" s="91"/>
      <c r="G185" s="91"/>
      <c r="H185" s="91"/>
      <c r="I185" s="91"/>
      <c r="J185" s="91"/>
      <c r="K185" s="91"/>
      <c r="L185" s="91"/>
      <c r="M185" s="323"/>
      <c r="N185" s="20"/>
      <c r="O185" s="20"/>
      <c r="P185" s="21"/>
      <c r="Q185" s="26">
        <f>Q186</f>
        <v>8190000</v>
      </c>
    </row>
    <row r="186" spans="1:17" s="54" customFormat="1" x14ac:dyDescent="0.2">
      <c r="A186" s="20"/>
      <c r="B186" s="327"/>
      <c r="C186" s="5" t="s">
        <v>558</v>
      </c>
      <c r="D186" s="5" t="s">
        <v>9</v>
      </c>
      <c r="E186" s="327">
        <v>13</v>
      </c>
      <c r="F186" s="327" t="s">
        <v>10</v>
      </c>
      <c r="G186" s="327" t="s">
        <v>11</v>
      </c>
      <c r="H186" s="327">
        <v>21</v>
      </c>
      <c r="I186" s="327" t="s">
        <v>12</v>
      </c>
      <c r="J186" s="327" t="s">
        <v>11</v>
      </c>
      <c r="K186" s="1126">
        <v>30000</v>
      </c>
      <c r="L186" s="1126"/>
      <c r="M186" s="324" t="s">
        <v>14</v>
      </c>
      <c r="N186" s="43">
        <f>E186*H186</f>
        <v>273</v>
      </c>
      <c r="O186" s="20" t="s">
        <v>16</v>
      </c>
      <c r="P186" s="21">
        <v>30000</v>
      </c>
      <c r="Q186" s="26">
        <f t="shared" si="30"/>
        <v>8190000</v>
      </c>
    </row>
    <row r="187" spans="1:17" s="54" customFormat="1" x14ac:dyDescent="0.2">
      <c r="A187" s="20"/>
      <c r="B187" s="5"/>
      <c r="C187" s="291"/>
      <c r="D187" s="5"/>
      <c r="E187" s="42"/>
      <c r="F187" s="18"/>
      <c r="G187" s="19"/>
      <c r="H187" s="19"/>
      <c r="I187" s="19"/>
      <c r="J187" s="19"/>
      <c r="K187" s="19"/>
      <c r="L187" s="19"/>
      <c r="M187" s="19"/>
      <c r="N187" s="20"/>
      <c r="O187" s="20"/>
      <c r="P187" s="21"/>
      <c r="Q187" s="33"/>
    </row>
  </sheetData>
  <mergeCells count="45">
    <mergeCell ref="K17:L17"/>
    <mergeCell ref="A8:Q8"/>
    <mergeCell ref="B6:L6"/>
    <mergeCell ref="K11:L11"/>
    <mergeCell ref="K12:L12"/>
    <mergeCell ref="K13:L13"/>
    <mergeCell ref="K16:L16"/>
    <mergeCell ref="K141:L141"/>
    <mergeCell ref="A55:Q55"/>
    <mergeCell ref="C95:I95"/>
    <mergeCell ref="C100:H100"/>
    <mergeCell ref="C105:H105"/>
    <mergeCell ref="C110:I110"/>
    <mergeCell ref="A78:Q78"/>
    <mergeCell ref="A114:Q114"/>
    <mergeCell ref="A122:Q122"/>
    <mergeCell ref="A128:Q128"/>
    <mergeCell ref="K138:L138"/>
    <mergeCell ref="K140:L140"/>
    <mergeCell ref="K156:L156"/>
    <mergeCell ref="K157:L157"/>
    <mergeCell ref="K158:L158"/>
    <mergeCell ref="K159:L159"/>
    <mergeCell ref="K143:L143"/>
    <mergeCell ref="K144:L144"/>
    <mergeCell ref="K145:L145"/>
    <mergeCell ref="K146:L146"/>
    <mergeCell ref="K147:L147"/>
    <mergeCell ref="K151:L151"/>
    <mergeCell ref="K186:L186"/>
    <mergeCell ref="A134:Q134"/>
    <mergeCell ref="K174:L174"/>
    <mergeCell ref="K175:L175"/>
    <mergeCell ref="K176:L176"/>
    <mergeCell ref="K180:L180"/>
    <mergeCell ref="K181:L181"/>
    <mergeCell ref="K182:L182"/>
    <mergeCell ref="K160:L160"/>
    <mergeCell ref="K164:L164"/>
    <mergeCell ref="C165:L165"/>
    <mergeCell ref="K167:L167"/>
    <mergeCell ref="K168:L168"/>
    <mergeCell ref="K169:L169"/>
    <mergeCell ref="K153:L153"/>
    <mergeCell ref="K154:L154"/>
  </mergeCells>
  <pageMargins left="0.25" right="0.25" top="0.75" bottom="0.75" header="0.3" footer="0.3"/>
  <pageSetup paperSize="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33</vt:i4>
      </vt:variant>
      <vt:variant>
        <vt:lpstr>Named Ranges</vt:lpstr>
      </vt:variant>
      <vt:variant>
        <vt:i4>23</vt:i4>
      </vt:variant>
    </vt:vector>
  </HeadingPairs>
  <TitlesOfParts>
    <vt:vector size="56" baseType="lpstr">
      <vt:lpstr>POLRES (2)</vt:lpstr>
      <vt:lpstr>OPS</vt:lpstr>
      <vt:lpstr>SUMDA</vt:lpstr>
      <vt:lpstr>REN</vt:lpstr>
      <vt:lpstr>BINMAS</vt:lpstr>
      <vt:lpstr>IK</vt:lpstr>
      <vt:lpstr>RESKRIM</vt:lpstr>
      <vt:lpstr>LANTAS</vt:lpstr>
      <vt:lpstr>SABHARA</vt:lpstr>
      <vt:lpstr>POLAIR</vt:lpstr>
      <vt:lpstr>NARKOBA</vt:lpstr>
      <vt:lpstr>TAHTI</vt:lpstr>
      <vt:lpstr>SARPRAS</vt:lpstr>
      <vt:lpstr>KEU</vt:lpstr>
      <vt:lpstr>PROPAM</vt:lpstr>
      <vt:lpstr>SIWAS</vt:lpstr>
      <vt:lpstr>SPKT</vt:lpstr>
      <vt:lpstr>HUMAS</vt:lpstr>
      <vt:lpstr>SITIPOL</vt:lpstr>
      <vt:lpstr>SIUM</vt:lpstr>
      <vt:lpstr>WONO</vt:lpstr>
      <vt:lpstr>CAMPA</vt:lpstr>
      <vt:lpstr>PLW</vt:lpstr>
      <vt:lpstr>TNB</vt:lpstr>
      <vt:lpstr>ALLU</vt:lpstr>
      <vt:lpstr>BINUANG</vt:lpstr>
      <vt:lpstr>TUTAR</vt:lpstr>
      <vt:lpstr>TAPANGO</vt:lpstr>
      <vt:lpstr>MTNGA</vt:lpstr>
      <vt:lpstr>MAPILLI</vt:lpstr>
      <vt:lpstr>REKAP</vt:lpstr>
      <vt:lpstr>REKAP1</vt:lpstr>
      <vt:lpstr>DUK OPS</vt:lpstr>
      <vt:lpstr>ALLU!Print_Area</vt:lpstr>
      <vt:lpstr>BINMAS!Print_Area</vt:lpstr>
      <vt:lpstr>BINUANG!Print_Area</vt:lpstr>
      <vt:lpstr>CAMPA!Print_Area</vt:lpstr>
      <vt:lpstr>IK!Print_Area</vt:lpstr>
      <vt:lpstr>MAPILLI!Print_Area</vt:lpstr>
      <vt:lpstr>MTNGA!Print_Area</vt:lpstr>
      <vt:lpstr>OPS!Print_Area</vt:lpstr>
      <vt:lpstr>PLW!Print_Area</vt:lpstr>
      <vt:lpstr>'POLRES (2)'!Print_Area</vt:lpstr>
      <vt:lpstr>REKAP!Print_Area</vt:lpstr>
      <vt:lpstr>RESKRIM!Print_Area</vt:lpstr>
      <vt:lpstr>SABHARA!Print_Area</vt:lpstr>
      <vt:lpstr>SARPRAS!Print_Area</vt:lpstr>
      <vt:lpstr>SIUM!Print_Area</vt:lpstr>
      <vt:lpstr>SUMDA!Print_Area</vt:lpstr>
      <vt:lpstr>TAHTI!Print_Area</vt:lpstr>
      <vt:lpstr>TAPANGO!Print_Area</vt:lpstr>
      <vt:lpstr>TNB!Print_Area</vt:lpstr>
      <vt:lpstr>TUTAR!Print_Area</vt:lpstr>
      <vt:lpstr>WONO!Print_Area</vt:lpstr>
      <vt:lpstr>'POLRES (2)'!Print_Titles</vt:lpstr>
      <vt:lpstr>REKAP!Print_Titles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cp:lastPrinted>2020-01-06T01:46:51Z</cp:lastPrinted>
  <dcterms:created xsi:type="dcterms:W3CDTF">1996-10-14T23:33:28Z</dcterms:created>
  <dcterms:modified xsi:type="dcterms:W3CDTF">2020-01-06T01:57:38Z</dcterms:modified>
</cp:coreProperties>
</file>